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/>
  <c r="B11" i="1"/>
  <c r="C11" i="1"/>
  <c r="C10" i="1" s="1"/>
  <c r="D11" i="1"/>
  <c r="E11" i="1"/>
  <c r="F11" i="1"/>
  <c r="H11" i="1"/>
  <c r="H10" i="1" s="1"/>
  <c r="I11" i="1"/>
  <c r="I10" i="1" s="1"/>
  <c r="J11" i="1"/>
  <c r="J10" i="1" s="1"/>
  <c r="K11" i="1"/>
  <c r="K10" i="1" s="1"/>
  <c r="L11" i="1"/>
  <c r="L10" i="1" s="1"/>
  <c r="M11" i="1"/>
  <c r="M10" i="1" s="1"/>
  <c r="N11" i="1"/>
  <c r="N10" i="1" s="1"/>
  <c r="O11" i="1"/>
  <c r="O10" i="1" s="1"/>
  <c r="G12" i="1"/>
  <c r="G11" i="1" s="1"/>
  <c r="P12" i="1"/>
  <c r="P11" i="1" s="1"/>
  <c r="P13" i="1"/>
  <c r="P14" i="1"/>
  <c r="P15" i="1"/>
  <c r="P16" i="1"/>
  <c r="B17" i="1"/>
  <c r="C17" i="1"/>
  <c r="D17" i="1"/>
  <c r="E17" i="1"/>
  <c r="F17" i="1"/>
  <c r="H17" i="1"/>
  <c r="I17" i="1"/>
  <c r="J17" i="1"/>
  <c r="K17" i="1"/>
  <c r="L17" i="1"/>
  <c r="M17" i="1"/>
  <c r="N17" i="1"/>
  <c r="O17" i="1"/>
  <c r="G18" i="1"/>
  <c r="P18" i="1" s="1"/>
  <c r="P17" i="1" s="1"/>
  <c r="P19" i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8" i="1"/>
  <c r="P29" i="1"/>
  <c r="P30" i="1"/>
  <c r="P31" i="1"/>
  <c r="P27" i="1" s="1"/>
  <c r="P32" i="1"/>
  <c r="P33" i="1"/>
  <c r="P34" i="1"/>
  <c r="P35" i="1"/>
  <c r="P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P38" i="1"/>
  <c r="B39" i="1"/>
  <c r="P39" i="1"/>
  <c r="P37" i="1" s="1"/>
  <c r="B40" i="1"/>
  <c r="P40" i="1"/>
  <c r="B41" i="1"/>
  <c r="P41" i="1"/>
  <c r="B42" i="1"/>
  <c r="P42" i="1"/>
  <c r="B43" i="1"/>
  <c r="P43" i="1"/>
  <c r="B44" i="1"/>
  <c r="P44" i="1"/>
  <c r="B45" i="1"/>
  <c r="P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P47" i="1"/>
  <c r="B48" i="1"/>
  <c r="P48" i="1"/>
  <c r="P46" i="1" s="1"/>
  <c r="B49" i="1"/>
  <c r="P49" i="1"/>
  <c r="B50" i="1"/>
  <c r="P50" i="1"/>
  <c r="B51" i="1"/>
  <c r="P51" i="1"/>
  <c r="B52" i="1"/>
  <c r="P52" i="1"/>
  <c r="B53" i="1"/>
  <c r="C53" i="1"/>
  <c r="D53" i="1"/>
  <c r="E53" i="1"/>
  <c r="I53" i="1"/>
  <c r="J53" i="1"/>
  <c r="K53" i="1"/>
  <c r="L53" i="1"/>
  <c r="M53" i="1"/>
  <c r="N53" i="1"/>
  <c r="O53" i="1"/>
  <c r="G54" i="1"/>
  <c r="G53" i="1" s="1"/>
  <c r="H54" i="1"/>
  <c r="H53" i="1" s="1"/>
  <c r="I54" i="1"/>
  <c r="P55" i="1"/>
  <c r="F56" i="1"/>
  <c r="P56" i="1" s="1"/>
  <c r="I56" i="1"/>
  <c r="P57" i="1"/>
  <c r="P58" i="1"/>
  <c r="P59" i="1"/>
  <c r="P60" i="1"/>
  <c r="P61" i="1"/>
  <c r="P62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P64" i="1"/>
  <c r="B65" i="1"/>
  <c r="P65" i="1"/>
  <c r="P63" i="1" s="1"/>
  <c r="B66" i="1"/>
  <c r="P66" i="1"/>
  <c r="B67" i="1"/>
  <c r="P67" i="1"/>
  <c r="C68" i="1"/>
  <c r="D68" i="1"/>
  <c r="E68" i="1"/>
  <c r="F68" i="1"/>
  <c r="G68" i="1"/>
  <c r="H68" i="1"/>
  <c r="I68" i="1"/>
  <c r="J68" i="1"/>
  <c r="J84" i="1" s="1"/>
  <c r="K68" i="1"/>
  <c r="L68" i="1"/>
  <c r="M68" i="1"/>
  <c r="N68" i="1"/>
  <c r="N84" i="1" s="1"/>
  <c r="O68" i="1"/>
  <c r="B69" i="1"/>
  <c r="P69" i="1"/>
  <c r="P68" i="1" s="1"/>
  <c r="B70" i="1"/>
  <c r="B68" i="1" s="1"/>
  <c r="P70" i="1"/>
  <c r="B71" i="1"/>
  <c r="P71" i="1"/>
  <c r="B72" i="1"/>
  <c r="P72" i="1"/>
  <c r="B73" i="1"/>
  <c r="P73" i="1"/>
  <c r="B74" i="1"/>
  <c r="P74" i="1"/>
  <c r="B75" i="1"/>
  <c r="P75" i="1"/>
  <c r="B76" i="1"/>
  <c r="C76" i="1"/>
  <c r="D76" i="1"/>
  <c r="E76" i="1"/>
  <c r="E84" i="1" s="1"/>
  <c r="F76" i="1"/>
  <c r="G76" i="1"/>
  <c r="H76" i="1"/>
  <c r="I76" i="1"/>
  <c r="I84" i="1" s="1"/>
  <c r="J76" i="1"/>
  <c r="K76" i="1"/>
  <c r="L76" i="1"/>
  <c r="M76" i="1"/>
  <c r="M84" i="1" s="1"/>
  <c r="N76" i="1"/>
  <c r="O76" i="1"/>
  <c r="P77" i="1"/>
  <c r="P76" i="1" s="1"/>
  <c r="P78" i="1"/>
  <c r="B79" i="1"/>
  <c r="C79" i="1"/>
  <c r="D79" i="1"/>
  <c r="D84" i="1" s="1"/>
  <c r="E79" i="1"/>
  <c r="F79" i="1"/>
  <c r="G79" i="1"/>
  <c r="H79" i="1"/>
  <c r="H84" i="1" s="1"/>
  <c r="I79" i="1"/>
  <c r="J79" i="1"/>
  <c r="K79" i="1"/>
  <c r="L79" i="1"/>
  <c r="L84" i="1" s="1"/>
  <c r="M79" i="1"/>
  <c r="N79" i="1"/>
  <c r="O79" i="1"/>
  <c r="P79" i="1"/>
  <c r="P80" i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3" i="1"/>
  <c r="P82" i="1" s="1"/>
  <c r="C84" i="1"/>
  <c r="K84" i="1"/>
  <c r="O84" i="1"/>
  <c r="B63" i="1" l="1"/>
  <c r="B84" i="1" s="1"/>
  <c r="B46" i="1"/>
  <c r="B37" i="1"/>
  <c r="F10" i="1"/>
  <c r="B10" i="1"/>
  <c r="F84" i="1"/>
  <c r="P10" i="1"/>
  <c r="Q10" i="1"/>
  <c r="F53" i="1"/>
  <c r="P54" i="1"/>
  <c r="P53" i="1" s="1"/>
  <c r="P84" i="1" s="1"/>
  <c r="G17" i="1"/>
  <c r="G84" i="1" s="1"/>
  <c r="G10" i="1" l="1"/>
</calcChain>
</file>

<file path=xl/sharedStrings.xml><?xml version="1.0" encoding="utf-8"?>
<sst xmlns="http://schemas.openxmlformats.org/spreadsheetml/2006/main" count="108" uniqueCount="107">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</sst>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1" xfId="0" applyFont="1" applyBorder="1"/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43" fontId="0" fillId="0" borderId="0" xfId="0" applyNumberFormat="1"/>
    <xf numFmtId="0" fontId="7" fillId="0" borderId="0" xfId="0" applyFont="1"/>
    <xf numFmtId="164" fontId="6" fillId="2" borderId="0" xfId="0" applyNumberFormat="1" applyFont="1" applyFill="1"/>
    <xf numFmtId="43" fontId="6" fillId="2" borderId="0" xfId="1" applyFont="1" applyFill="1"/>
    <xf numFmtId="4" fontId="6" fillId="2" borderId="0" xfId="0" applyNumberFormat="1" applyFont="1" applyFill="1"/>
    <xf numFmtId="0" fontId="8" fillId="2" borderId="0" xfId="0" applyFont="1" applyFill="1" applyAlignment="1">
      <alignment vertical="center"/>
    </xf>
    <xf numFmtId="0" fontId="7" fillId="0" borderId="3" xfId="0" applyFont="1" applyBorder="1"/>
    <xf numFmtId="43" fontId="7" fillId="0" borderId="3" xfId="1" applyFont="1" applyBorder="1"/>
    <xf numFmtId="4" fontId="7" fillId="0" borderId="3" xfId="0" applyNumberFormat="1" applyFont="1" applyBorder="1"/>
    <xf numFmtId="0" fontId="7" fillId="0" borderId="3" xfId="0" applyFont="1" applyBorder="1" applyAlignment="1">
      <alignment horizontal="left" wrapText="1" indent="2"/>
    </xf>
    <xf numFmtId="164" fontId="6" fillId="3" borderId="3" xfId="0" applyNumberFormat="1" applyFont="1" applyFill="1" applyBorder="1"/>
    <xf numFmtId="43" fontId="6" fillId="3" borderId="3" xfId="1" applyFont="1" applyFill="1" applyBorder="1"/>
    <xf numFmtId="4" fontId="6" fillId="3" borderId="3" xfId="0" applyNumberFormat="1" applyFont="1" applyFill="1" applyBorder="1"/>
    <xf numFmtId="0" fontId="6" fillId="3" borderId="3" xfId="0" applyFont="1" applyFill="1" applyBorder="1" applyAlignment="1">
      <alignment horizontal="left" indent="1"/>
    </xf>
    <xf numFmtId="0" fontId="7" fillId="0" borderId="3" xfId="0" applyFont="1" applyBorder="1" applyAlignment="1">
      <alignment horizontal="left" indent="2"/>
    </xf>
    <xf numFmtId="164" fontId="6" fillId="0" borderId="3" xfId="0" applyNumberFormat="1" applyFont="1" applyBorder="1"/>
    <xf numFmtId="43" fontId="6" fillId="0" borderId="3" xfId="1" applyFont="1" applyBorder="1"/>
    <xf numFmtId="4" fontId="6" fillId="0" borderId="3" xfId="0" applyNumberFormat="1" applyFont="1" applyBorder="1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indent="1"/>
    </xf>
    <xf numFmtId="0" fontId="6" fillId="3" borderId="3" xfId="0" applyFont="1" applyFill="1" applyBorder="1" applyAlignment="1">
      <alignment horizontal="left" wrapText="1" indent="1"/>
    </xf>
    <xf numFmtId="39" fontId="9" fillId="0" borderId="3" xfId="0" applyNumberFormat="1" applyFont="1" applyBorder="1"/>
    <xf numFmtId="39" fontId="10" fillId="0" borderId="3" xfId="0" applyNumberFormat="1" applyFont="1" applyBorder="1"/>
    <xf numFmtId="164" fontId="7" fillId="0" borderId="0" xfId="0" applyNumberFormat="1" applyFont="1"/>
    <xf numFmtId="39" fontId="7" fillId="0" borderId="3" xfId="0" applyNumberFormat="1" applyFont="1" applyBorder="1"/>
    <xf numFmtId="165" fontId="7" fillId="0" borderId="0" xfId="0" applyNumberFormat="1" applyFont="1"/>
    <xf numFmtId="43" fontId="6" fillId="4" borderId="0" xfId="1" applyFont="1" applyFill="1"/>
    <xf numFmtId="43" fontId="6" fillId="0" borderId="3" xfId="1" applyFont="1" applyFill="1" applyBorder="1"/>
    <xf numFmtId="0" fontId="2" fillId="5" borderId="4" xfId="0" applyFont="1" applyFill="1" applyBorder="1" applyAlignment="1">
      <alignment horizontal="center"/>
    </xf>
    <xf numFmtId="0" fontId="11" fillId="5" borderId="5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12" fillId="0" borderId="0" xfId="0" applyFont="1" applyAlignment="1">
      <alignment horizontal="center" vertical="top" wrapText="1" readingOrder="1"/>
    </xf>
    <xf numFmtId="0" fontId="11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 readingOrder="1"/>
    </xf>
    <xf numFmtId="0" fontId="15" fillId="0" borderId="0" xfId="0" applyFont="1" applyAlignment="1">
      <alignment horizontal="center" vertical="center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4" fillId="0" borderId="0" xfId="0" applyFont="1" applyAlignment="1">
      <alignment horizontal="center" vertical="top" wrapText="1" readingOrder="1"/>
    </xf>
    <xf numFmtId="0" fontId="11" fillId="2" borderId="11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43" fontId="11" fillId="2" borderId="11" xfId="1" applyFont="1" applyFill="1" applyBorder="1" applyAlignment="1">
      <alignment horizontal="center" vertical="center" wrapText="1"/>
    </xf>
    <xf numFmtId="43" fontId="11" fillId="2" borderId="7" xfId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385888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85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7-Plantilla%20presupuesto%20y%20ejecuci&#243;n%20presupuestaria%20JULIO%20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c "/>
      <sheetName val="P2 Presupuesto Aprobado-Eje (2"/>
      <sheetName val="P3 Ejecucion "/>
    </sheetNames>
    <sheetDataSet>
      <sheetData sheetId="0">
        <row r="37">
          <cell r="B37"/>
        </row>
        <row r="38">
          <cell r="B38"/>
        </row>
        <row r="39">
          <cell r="B39"/>
        </row>
        <row r="40">
          <cell r="B40"/>
        </row>
        <row r="41">
          <cell r="B41"/>
        </row>
        <row r="42">
          <cell r="B42"/>
        </row>
        <row r="43">
          <cell r="B43"/>
        </row>
        <row r="44">
          <cell r="B44"/>
        </row>
        <row r="46">
          <cell r="B46"/>
        </row>
        <row r="47">
          <cell r="B47"/>
        </row>
        <row r="48">
          <cell r="B48"/>
        </row>
        <row r="49">
          <cell r="B49"/>
        </row>
        <row r="50">
          <cell r="B50"/>
        </row>
        <row r="51">
          <cell r="B51"/>
        </row>
        <row r="63">
          <cell r="B63"/>
        </row>
        <row r="64">
          <cell r="B64"/>
        </row>
        <row r="65">
          <cell r="B65"/>
        </row>
        <row r="66">
          <cell r="B66"/>
        </row>
        <row r="68">
          <cell r="B68"/>
        </row>
        <row r="69">
          <cell r="B69"/>
        </row>
        <row r="70">
          <cell r="B70">
            <v>0</v>
          </cell>
        </row>
        <row r="71">
          <cell r="B71">
            <v>0</v>
          </cell>
        </row>
        <row r="72">
          <cell r="B72"/>
        </row>
        <row r="73">
          <cell r="B73"/>
        </row>
        <row r="74">
          <cell r="B74"/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zoomScale="80" zoomScaleNormal="80" workbookViewId="0">
      <selection activeCell="J31" sqref="J31"/>
    </sheetView>
  </sheetViews>
  <sheetFormatPr baseColWidth="10" defaultColWidth="11.42578125" defaultRowHeight="15" x14ac:dyDescent="0.25"/>
  <cols>
    <col min="1" max="1" width="65.28515625" customWidth="1"/>
    <col min="2" max="2" width="19.7109375" customWidth="1"/>
    <col min="3" max="3" width="0.28515625" hidden="1" customWidth="1"/>
    <col min="4" max="4" width="17.85546875" customWidth="1"/>
    <col min="5" max="6" width="18.140625" hidden="1" customWidth="1"/>
    <col min="7" max="7" width="19.5703125" hidden="1" customWidth="1"/>
    <col min="8" max="8" width="10.5703125" customWidth="1"/>
    <col min="9" max="9" width="19.5703125" customWidth="1"/>
    <col min="10" max="10" width="17.28515625" customWidth="1"/>
    <col min="11" max="11" width="12.7109375" bestFit="1" customWidth="1"/>
    <col min="12" max="12" width="12.85546875" bestFit="1" customWidth="1"/>
    <col min="13" max="13" width="9.28515625" bestFit="1" customWidth="1"/>
    <col min="14" max="14" width="12.85546875" bestFit="1" customWidth="1"/>
    <col min="15" max="15" width="11.28515625" bestFit="1" customWidth="1"/>
    <col min="16" max="16" width="19.5703125" bestFit="1" customWidth="1"/>
    <col min="17" max="17" width="0.140625" customWidth="1"/>
    <col min="18" max="18" width="13" bestFit="1" customWidth="1"/>
    <col min="19" max="19" width="13.85546875" bestFit="1" customWidth="1"/>
  </cols>
  <sheetData>
    <row r="2" spans="1:19" ht="28.5" customHeight="1" x14ac:dyDescent="0.25">
      <c r="A2" s="46" t="s">
        <v>106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9" ht="21" customHeight="1" x14ac:dyDescent="0.25">
      <c r="A3" s="48" t="s">
        <v>105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9" ht="15.75" x14ac:dyDescent="0.25">
      <c r="A4" s="54" t="s">
        <v>104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9" ht="15.75" customHeight="1" x14ac:dyDescent="0.25">
      <c r="A5" s="56" t="s">
        <v>103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</row>
    <row r="6" spans="1:19" ht="15.75" customHeight="1" x14ac:dyDescent="0.25">
      <c r="A6" s="42" t="s">
        <v>102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</row>
    <row r="8" spans="1:19" ht="25.5" customHeight="1" x14ac:dyDescent="0.25">
      <c r="A8" s="50" t="s">
        <v>101</v>
      </c>
      <c r="B8" s="52" t="s">
        <v>100</v>
      </c>
      <c r="C8" s="52" t="s">
        <v>99</v>
      </c>
      <c r="D8" s="43" t="s">
        <v>98</v>
      </c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5"/>
    </row>
    <row r="9" spans="1:19" ht="15.75" x14ac:dyDescent="0.25">
      <c r="A9" s="51"/>
      <c r="B9" s="53"/>
      <c r="C9" s="53"/>
      <c r="D9" s="36" t="s">
        <v>97</v>
      </c>
      <c r="E9" s="36" t="s">
        <v>96</v>
      </c>
      <c r="F9" s="36" t="s">
        <v>95</v>
      </c>
      <c r="G9" s="36" t="s">
        <v>94</v>
      </c>
      <c r="H9" s="37" t="s">
        <v>93</v>
      </c>
      <c r="I9" s="36" t="s">
        <v>92</v>
      </c>
      <c r="J9" s="37" t="s">
        <v>91</v>
      </c>
      <c r="K9" s="36" t="s">
        <v>90</v>
      </c>
      <c r="L9" s="36" t="s">
        <v>89</v>
      </c>
      <c r="M9" s="36" t="s">
        <v>88</v>
      </c>
      <c r="N9" s="36" t="s">
        <v>87</v>
      </c>
      <c r="O9" s="37" t="s">
        <v>86</v>
      </c>
      <c r="P9" s="36" t="s">
        <v>85</v>
      </c>
      <c r="Q9" s="35" t="s">
        <v>84</v>
      </c>
    </row>
    <row r="10" spans="1:19" s="8" customFormat="1" ht="37.5" customHeight="1" x14ac:dyDescent="0.3">
      <c r="A10" s="25" t="s">
        <v>83</v>
      </c>
      <c r="B10" s="24">
        <f t="shared" ref="B10:P10" si="0">+B11+B17+B27+B37+B46+B53+B63+B68</f>
        <v>589140870.91999996</v>
      </c>
      <c r="C10" s="24">
        <f t="shared" si="0"/>
        <v>0</v>
      </c>
      <c r="D10" s="24">
        <f t="shared" si="0"/>
        <v>10399578.85</v>
      </c>
      <c r="E10" s="23">
        <f t="shared" si="0"/>
        <v>7685044.4600000009</v>
      </c>
      <c r="F10" s="34">
        <f t="shared" si="0"/>
        <v>6140052.3200000003</v>
      </c>
      <c r="G10" s="34">
        <f t="shared" si="0"/>
        <v>22486027.399999999</v>
      </c>
      <c r="H10" s="34">
        <f t="shared" si="0"/>
        <v>12918438.439999999</v>
      </c>
      <c r="I10" s="34">
        <f t="shared" si="0"/>
        <v>12584321.460000001</v>
      </c>
      <c r="J10" s="34">
        <f t="shared" si="0"/>
        <v>11058520.49</v>
      </c>
      <c r="K10" s="34">
        <f t="shared" si="0"/>
        <v>0</v>
      </c>
      <c r="L10" s="34">
        <f t="shared" si="0"/>
        <v>0</v>
      </c>
      <c r="M10" s="34">
        <f t="shared" si="0"/>
        <v>0</v>
      </c>
      <c r="N10" s="34">
        <f t="shared" si="0"/>
        <v>0</v>
      </c>
      <c r="O10" s="34">
        <f t="shared" si="0"/>
        <v>0</v>
      </c>
      <c r="P10" s="34">
        <f t="shared" si="0"/>
        <v>83271983.420000002</v>
      </c>
      <c r="Q10" s="33">
        <f>M10+N10+O10</f>
        <v>0</v>
      </c>
      <c r="S10" s="32"/>
    </row>
    <row r="11" spans="1:19" s="8" customFormat="1" ht="37.5" customHeight="1" x14ac:dyDescent="0.3">
      <c r="A11" s="20" t="s">
        <v>82</v>
      </c>
      <c r="B11" s="19">
        <f t="shared" ref="B11:P11" si="1">SUM(B12:B16)</f>
        <v>466550972.52999997</v>
      </c>
      <c r="C11" s="19">
        <f t="shared" si="1"/>
        <v>0</v>
      </c>
      <c r="D11" s="19">
        <f t="shared" si="1"/>
        <v>809368.41999999993</v>
      </c>
      <c r="E11" s="17">
        <f t="shared" si="1"/>
        <v>809368.41999999993</v>
      </c>
      <c r="F11" s="17">
        <f t="shared" si="1"/>
        <v>797829.41999999993</v>
      </c>
      <c r="G11" s="18">
        <f t="shared" si="1"/>
        <v>8489165.9399999995</v>
      </c>
      <c r="H11" s="17">
        <f t="shared" si="1"/>
        <v>729598.95</v>
      </c>
      <c r="I11" s="17">
        <f t="shared" si="1"/>
        <v>292275.06</v>
      </c>
      <c r="J11" s="18">
        <f t="shared" si="1"/>
        <v>292275.06</v>
      </c>
      <c r="K11" s="17">
        <f t="shared" si="1"/>
        <v>0</v>
      </c>
      <c r="L11" s="18">
        <f t="shared" si="1"/>
        <v>0</v>
      </c>
      <c r="M11" s="18">
        <f t="shared" si="1"/>
        <v>0</v>
      </c>
      <c r="N11" s="18">
        <f t="shared" si="1"/>
        <v>0</v>
      </c>
      <c r="O11" s="18">
        <f t="shared" si="1"/>
        <v>0</v>
      </c>
      <c r="P11" s="18">
        <f t="shared" si="1"/>
        <v>12219881.27</v>
      </c>
    </row>
    <row r="12" spans="1:19" s="8" customFormat="1" ht="37.5" customHeight="1" x14ac:dyDescent="0.3">
      <c r="A12" s="21" t="s">
        <v>81</v>
      </c>
      <c r="B12" s="31">
        <v>465793390.69</v>
      </c>
      <c r="C12" s="15"/>
      <c r="D12" s="15">
        <v>748792.6</v>
      </c>
      <c r="E12" s="15">
        <v>748792.6</v>
      </c>
      <c r="F12" s="15">
        <v>739383.6</v>
      </c>
      <c r="G12" s="15">
        <f>186669.87+333500+7940267.58</f>
        <v>8460437.4499999993</v>
      </c>
      <c r="H12" s="15">
        <v>700870.46</v>
      </c>
      <c r="I12" s="15">
        <v>286169.87</v>
      </c>
      <c r="J12" s="15">
        <v>286169.87</v>
      </c>
      <c r="K12" s="15"/>
      <c r="L12" s="15"/>
      <c r="M12" s="14"/>
      <c r="N12" s="15"/>
      <c r="O12" s="15"/>
      <c r="P12" s="15">
        <f>SUM(D12:O12)</f>
        <v>11970616.449999999</v>
      </c>
    </row>
    <row r="13" spans="1:19" s="8" customFormat="1" ht="37.5" customHeight="1" x14ac:dyDescent="0.3">
      <c r="A13" s="21" t="s">
        <v>80</v>
      </c>
      <c r="B13" s="28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4"/>
      <c r="N13" s="15"/>
      <c r="O13" s="15"/>
      <c r="P13" s="15">
        <f>SUM(D13:O13)</f>
        <v>0</v>
      </c>
    </row>
    <row r="14" spans="1:19" s="8" customFormat="1" ht="37.5" customHeight="1" x14ac:dyDescent="0.3">
      <c r="A14" s="21" t="s">
        <v>79</v>
      </c>
      <c r="B14" s="31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4"/>
      <c r="N14" s="15"/>
      <c r="O14" s="15"/>
      <c r="P14" s="15">
        <f>SUM(D14:O14)</f>
        <v>0</v>
      </c>
    </row>
    <row r="15" spans="1:19" s="8" customFormat="1" ht="37.5" customHeight="1" x14ac:dyDescent="0.3">
      <c r="A15" s="21" t="s">
        <v>78</v>
      </c>
      <c r="B15" s="31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4"/>
      <c r="N15" s="15"/>
      <c r="O15" s="15"/>
      <c r="P15" s="15">
        <f>SUM(D15:O15)</f>
        <v>0</v>
      </c>
    </row>
    <row r="16" spans="1:19" s="8" customFormat="1" ht="37.5" customHeight="1" x14ac:dyDescent="0.3">
      <c r="A16" s="21" t="s">
        <v>77</v>
      </c>
      <c r="B16" s="31">
        <v>757581.84</v>
      </c>
      <c r="C16" s="15"/>
      <c r="D16" s="15">
        <v>60575.82</v>
      </c>
      <c r="E16" s="15">
        <v>60575.82</v>
      </c>
      <c r="F16" s="15">
        <v>58445.82</v>
      </c>
      <c r="G16" s="15">
        <v>28728.49</v>
      </c>
      <c r="H16" s="15">
        <v>28728.49</v>
      </c>
      <c r="I16" s="15">
        <v>6105.19</v>
      </c>
      <c r="J16" s="15">
        <v>6105.19</v>
      </c>
      <c r="K16" s="15"/>
      <c r="L16" s="15"/>
      <c r="M16" s="14"/>
      <c r="N16" s="15"/>
      <c r="O16" s="15"/>
      <c r="P16" s="15">
        <f>SUM(D16:O16)</f>
        <v>249264.81999999998</v>
      </c>
    </row>
    <row r="17" spans="1:16" s="8" customFormat="1" ht="37.5" customHeight="1" x14ac:dyDescent="0.3">
      <c r="A17" s="20" t="s">
        <v>76</v>
      </c>
      <c r="B17" s="19">
        <f t="shared" ref="B17:P17" si="2">SUM(B18:B26)</f>
        <v>10215353.34</v>
      </c>
      <c r="C17" s="19">
        <f t="shared" si="2"/>
        <v>0</v>
      </c>
      <c r="D17" s="19">
        <f t="shared" si="2"/>
        <v>340697.08999999997</v>
      </c>
      <c r="E17" s="17">
        <f t="shared" si="2"/>
        <v>798421.96</v>
      </c>
      <c r="F17" s="17">
        <f t="shared" si="2"/>
        <v>543125.32999999996</v>
      </c>
      <c r="G17" s="18">
        <f t="shared" si="2"/>
        <v>1110942.9099999999</v>
      </c>
      <c r="H17" s="17">
        <f t="shared" si="2"/>
        <v>1541196.69</v>
      </c>
      <c r="I17" s="17">
        <f t="shared" si="2"/>
        <v>2523352.12</v>
      </c>
      <c r="J17" s="18">
        <f t="shared" si="2"/>
        <v>593235.14</v>
      </c>
      <c r="K17" s="17">
        <f t="shared" si="2"/>
        <v>0</v>
      </c>
      <c r="L17" s="18">
        <f t="shared" si="2"/>
        <v>0</v>
      </c>
      <c r="M17" s="18">
        <f t="shared" si="2"/>
        <v>0</v>
      </c>
      <c r="N17" s="18">
        <f t="shared" si="2"/>
        <v>0</v>
      </c>
      <c r="O17" s="18">
        <f t="shared" si="2"/>
        <v>0</v>
      </c>
      <c r="P17" s="18">
        <f t="shared" si="2"/>
        <v>7450971.2399999993</v>
      </c>
    </row>
    <row r="18" spans="1:16" s="8" customFormat="1" ht="37.5" customHeight="1" x14ac:dyDescent="0.3">
      <c r="A18" s="21" t="s">
        <v>75</v>
      </c>
      <c r="B18" s="28">
        <v>3489019.32</v>
      </c>
      <c r="C18" s="15"/>
      <c r="D18" s="15">
        <v>321861.98</v>
      </c>
      <c r="E18" s="15">
        <v>223924.61</v>
      </c>
      <c r="F18" s="15"/>
      <c r="G18" s="15">
        <f>585589.62+20000</f>
        <v>605589.62</v>
      </c>
      <c r="H18" s="15">
        <v>232385.13</v>
      </c>
      <c r="I18" s="15">
        <v>232786.85</v>
      </c>
      <c r="J18" s="15">
        <v>425274.46</v>
      </c>
      <c r="K18" s="15"/>
      <c r="L18" s="15"/>
      <c r="M18" s="14"/>
      <c r="N18" s="15"/>
      <c r="O18" s="15"/>
      <c r="P18" s="15">
        <f t="shared" ref="P18:P26" si="3">SUM(D18:O18)</f>
        <v>2041822.65</v>
      </c>
    </row>
    <row r="19" spans="1:16" s="8" customFormat="1" ht="37.5" customHeight="1" x14ac:dyDescent="0.3">
      <c r="A19" s="21" t="s">
        <v>74</v>
      </c>
      <c r="B19" s="28">
        <v>1641905.04</v>
      </c>
      <c r="C19" s="15"/>
      <c r="D19" s="15"/>
      <c r="E19" s="15">
        <v>30584.720000000001</v>
      </c>
      <c r="F19" s="15"/>
      <c r="G19" s="15"/>
      <c r="H19" s="15">
        <v>142508.6</v>
      </c>
      <c r="I19" s="15">
        <v>1084774</v>
      </c>
      <c r="J19" s="15"/>
      <c r="K19" s="15"/>
      <c r="L19" s="15"/>
      <c r="M19" s="14"/>
      <c r="N19" s="15"/>
      <c r="O19" s="15"/>
      <c r="P19" s="15">
        <f t="shared" si="3"/>
        <v>1257867.32</v>
      </c>
    </row>
    <row r="20" spans="1:16" s="8" customFormat="1" ht="37.5" customHeight="1" x14ac:dyDescent="0.3">
      <c r="A20" s="21" t="s">
        <v>73</v>
      </c>
      <c r="B20" s="28">
        <v>576135</v>
      </c>
      <c r="C20" s="15"/>
      <c r="D20" s="15"/>
      <c r="E20" s="15"/>
      <c r="F20" s="15"/>
      <c r="G20" s="15">
        <v>154150</v>
      </c>
      <c r="H20" s="15">
        <v>24250</v>
      </c>
      <c r="I20" s="15">
        <v>20850</v>
      </c>
      <c r="J20" s="15">
        <v>30600</v>
      </c>
      <c r="K20" s="15"/>
      <c r="L20" s="15"/>
      <c r="M20" s="14"/>
      <c r="N20" s="15"/>
      <c r="O20" s="15"/>
      <c r="P20" s="15">
        <f t="shared" si="3"/>
        <v>229850</v>
      </c>
    </row>
    <row r="21" spans="1:16" s="8" customFormat="1" ht="37.5" customHeight="1" x14ac:dyDescent="0.3">
      <c r="A21" s="21" t="s">
        <v>72</v>
      </c>
      <c r="B21" s="28">
        <v>24051.360000000001</v>
      </c>
      <c r="C21" s="15"/>
      <c r="D21" s="15"/>
      <c r="E21" s="15">
        <v>800</v>
      </c>
      <c r="F21" s="15"/>
      <c r="G21" s="15">
        <v>800</v>
      </c>
      <c r="H21" s="15">
        <v>880.8</v>
      </c>
      <c r="I21" s="15"/>
      <c r="J21" s="15">
        <v>850</v>
      </c>
      <c r="K21" s="15"/>
      <c r="L21" s="15"/>
      <c r="M21" s="14"/>
      <c r="N21" s="15"/>
      <c r="O21" s="15"/>
      <c r="P21" s="15">
        <f t="shared" si="3"/>
        <v>3330.8</v>
      </c>
    </row>
    <row r="22" spans="1:16" s="8" customFormat="1" ht="37.5" customHeight="1" x14ac:dyDescent="0.3">
      <c r="A22" s="21" t="s">
        <v>71</v>
      </c>
      <c r="B22" s="28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4"/>
      <c r="N22" s="15"/>
      <c r="O22" s="15"/>
      <c r="P22" s="15">
        <f t="shared" si="3"/>
        <v>0</v>
      </c>
    </row>
    <row r="23" spans="1:16" s="8" customFormat="1" ht="37.5" customHeight="1" x14ac:dyDescent="0.3">
      <c r="A23" s="21" t="s">
        <v>70</v>
      </c>
      <c r="B23" s="28">
        <v>126053.42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4"/>
      <c r="N23" s="15"/>
      <c r="O23" s="15"/>
      <c r="P23" s="15">
        <f t="shared" si="3"/>
        <v>0</v>
      </c>
    </row>
    <row r="24" spans="1:16" s="8" customFormat="1" ht="37.5" customHeight="1" x14ac:dyDescent="0.3">
      <c r="A24" s="16" t="s">
        <v>69</v>
      </c>
      <c r="B24" s="28">
        <v>2572559.08</v>
      </c>
      <c r="C24" s="15"/>
      <c r="D24" s="15">
        <v>3300</v>
      </c>
      <c r="E24" s="15">
        <v>531665</v>
      </c>
      <c r="F24" s="15">
        <v>533991.73</v>
      </c>
      <c r="G24" s="15">
        <v>316770.01</v>
      </c>
      <c r="H24" s="15">
        <v>1122051.3999999999</v>
      </c>
      <c r="I24" s="15">
        <v>1147852.18</v>
      </c>
      <c r="J24" s="15">
        <v>120255</v>
      </c>
      <c r="K24" s="15"/>
      <c r="L24" s="15"/>
      <c r="M24" s="14"/>
      <c r="N24" s="15"/>
      <c r="O24" s="15"/>
      <c r="P24" s="15">
        <f t="shared" si="3"/>
        <v>3775885.3199999994</v>
      </c>
    </row>
    <row r="25" spans="1:16" s="8" customFormat="1" ht="37.5" customHeight="1" x14ac:dyDescent="0.3">
      <c r="A25" s="16" t="s">
        <v>68</v>
      </c>
      <c r="B25" s="28">
        <v>1785630.12</v>
      </c>
      <c r="C25" s="15"/>
      <c r="D25" s="15">
        <v>15535.11</v>
      </c>
      <c r="E25" s="15">
        <v>11447.63</v>
      </c>
      <c r="F25" s="15">
        <v>9133.6</v>
      </c>
      <c r="G25" s="15">
        <v>33633.279999999999</v>
      </c>
      <c r="H25" s="15">
        <v>19120.759999999998</v>
      </c>
      <c r="I25" s="15">
        <v>37089.089999999997</v>
      </c>
      <c r="J25" s="15">
        <v>16255.68</v>
      </c>
      <c r="K25" s="15"/>
      <c r="L25" s="15"/>
      <c r="M25" s="14"/>
      <c r="N25" s="15"/>
      <c r="O25" s="15"/>
      <c r="P25" s="15">
        <f t="shared" si="3"/>
        <v>142215.15</v>
      </c>
    </row>
    <row r="26" spans="1:16" s="8" customFormat="1" ht="37.5" customHeight="1" x14ac:dyDescent="0.3">
      <c r="A26" s="21" t="s">
        <v>67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4"/>
      <c r="N26" s="15"/>
      <c r="O26" s="15"/>
      <c r="P26" s="15">
        <f t="shared" si="3"/>
        <v>0</v>
      </c>
    </row>
    <row r="27" spans="1:16" s="8" customFormat="1" ht="37.5" customHeight="1" x14ac:dyDescent="0.3">
      <c r="A27" s="20" t="s">
        <v>66</v>
      </c>
      <c r="B27" s="19">
        <f t="shared" ref="B27:H27" si="4">SUM(B28:B36)</f>
        <v>109803937.21000001</v>
      </c>
      <c r="C27" s="19">
        <f t="shared" si="4"/>
        <v>0</v>
      </c>
      <c r="D27" s="19">
        <f t="shared" si="4"/>
        <v>9069085.4399999995</v>
      </c>
      <c r="E27" s="17">
        <f t="shared" si="4"/>
        <v>5270138.8000000007</v>
      </c>
      <c r="F27" s="17">
        <f t="shared" si="4"/>
        <v>4650097.57</v>
      </c>
      <c r="G27" s="18">
        <f t="shared" si="4"/>
        <v>12874031.23</v>
      </c>
      <c r="H27" s="17">
        <f t="shared" si="4"/>
        <v>10349133.469999999</v>
      </c>
      <c r="I27" s="17">
        <f>I28+I29+I30+I31+I32+I33+I34+I35+I36</f>
        <v>9305871.2800000012</v>
      </c>
      <c r="J27" s="18">
        <f>J28+J29+J30+J31+J32+J33+J34+J35+J36</f>
        <v>9516827.4500000011</v>
      </c>
      <c r="K27" s="17">
        <f>K28+K29+K30+K31+K32+K33+K34+K35+K36</f>
        <v>0</v>
      </c>
      <c r="L27" s="18">
        <f>L28+L29+L30+L31+L32+L33+L34+L35+L36</f>
        <v>0</v>
      </c>
      <c r="M27" s="18">
        <f>M28+M29+M30+M31+M32+M33+M34+M35+M36</f>
        <v>0</v>
      </c>
      <c r="N27" s="18">
        <f>SUM(N28:N36)</f>
        <v>0</v>
      </c>
      <c r="O27" s="18">
        <f>O28+O29+O30+O31+O32+O33+O34+O35+O36</f>
        <v>0</v>
      </c>
      <c r="P27" s="18">
        <f>SUM(P28:P36)</f>
        <v>61035185.239999995</v>
      </c>
    </row>
    <row r="28" spans="1:16" s="8" customFormat="1" ht="37.5" customHeight="1" x14ac:dyDescent="0.3">
      <c r="A28" s="21" t="s">
        <v>65</v>
      </c>
      <c r="B28" s="28">
        <v>5102358</v>
      </c>
      <c r="C28" s="15"/>
      <c r="D28" s="15">
        <v>115225</v>
      </c>
      <c r="E28" s="15">
        <v>1148309.46</v>
      </c>
      <c r="F28" s="15">
        <v>976563.04</v>
      </c>
      <c r="G28" s="15">
        <v>262079.21</v>
      </c>
      <c r="H28" s="15">
        <v>698070</v>
      </c>
      <c r="I28" s="15">
        <v>113690</v>
      </c>
      <c r="J28" s="15">
        <v>2162011.4700000002</v>
      </c>
      <c r="K28" s="15"/>
      <c r="L28" s="15"/>
      <c r="M28" s="14"/>
      <c r="N28" s="15"/>
      <c r="O28" s="15"/>
      <c r="P28" s="15">
        <f t="shared" ref="P28:P36" si="5">SUM(D28:O28)</f>
        <v>5475948.1799999997</v>
      </c>
    </row>
    <row r="29" spans="1:16" s="8" customFormat="1" ht="37.5" customHeight="1" x14ac:dyDescent="0.3">
      <c r="A29" s="21" t="s">
        <v>64</v>
      </c>
      <c r="B29" s="28">
        <v>425169.96</v>
      </c>
      <c r="C29" s="15"/>
      <c r="D29" s="15"/>
      <c r="E29" s="15"/>
      <c r="F29" s="15"/>
      <c r="G29" s="15"/>
      <c r="H29" s="15"/>
      <c r="I29" s="15">
        <v>31742</v>
      </c>
      <c r="J29" s="15"/>
      <c r="K29" s="15"/>
      <c r="L29" s="15"/>
      <c r="M29" s="14"/>
      <c r="N29" s="15"/>
      <c r="O29" s="15"/>
      <c r="P29" s="15">
        <f t="shared" si="5"/>
        <v>31742</v>
      </c>
    </row>
    <row r="30" spans="1:16" s="8" customFormat="1" ht="37.5" customHeight="1" x14ac:dyDescent="0.3">
      <c r="A30" s="21" t="s">
        <v>63</v>
      </c>
      <c r="B30" s="28">
        <v>1045321.92</v>
      </c>
      <c r="C30" s="15"/>
      <c r="D30" s="15">
        <v>130221.71</v>
      </c>
      <c r="E30" s="15">
        <v>22915.599999999999</v>
      </c>
      <c r="F30" s="15"/>
      <c r="G30" s="15">
        <v>736691.95</v>
      </c>
      <c r="H30" s="15">
        <v>58648.12</v>
      </c>
      <c r="I30" s="15"/>
      <c r="J30" s="15">
        <v>294600</v>
      </c>
      <c r="K30" s="15"/>
      <c r="L30" s="15"/>
      <c r="M30" s="14"/>
      <c r="N30" s="15"/>
      <c r="O30" s="15"/>
      <c r="P30" s="15">
        <f t="shared" si="5"/>
        <v>1243077.3799999999</v>
      </c>
    </row>
    <row r="31" spans="1:16" s="8" customFormat="1" ht="37.5" customHeight="1" x14ac:dyDescent="0.3">
      <c r="A31" s="21" t="s">
        <v>62</v>
      </c>
      <c r="B31" s="28">
        <v>24038382.960000001</v>
      </c>
      <c r="C31" s="15"/>
      <c r="D31" s="15">
        <v>2698199.1</v>
      </c>
      <c r="E31" s="15">
        <v>801418</v>
      </c>
      <c r="F31" s="15">
        <v>1232790</v>
      </c>
      <c r="G31" s="15">
        <v>3033940.64</v>
      </c>
      <c r="H31" s="15">
        <v>2688005.02</v>
      </c>
      <c r="I31" s="15">
        <v>2239157.38</v>
      </c>
      <c r="J31" s="15">
        <v>2192339.25</v>
      </c>
      <c r="K31" s="15"/>
      <c r="L31" s="15"/>
      <c r="M31" s="14"/>
      <c r="N31" s="15"/>
      <c r="O31" s="15"/>
      <c r="P31" s="15">
        <f t="shared" si="5"/>
        <v>14885849.390000001</v>
      </c>
    </row>
    <row r="32" spans="1:16" s="8" customFormat="1" ht="37.5" customHeight="1" x14ac:dyDescent="0.3">
      <c r="A32" s="21" t="s">
        <v>61</v>
      </c>
      <c r="B32" s="28">
        <v>1191443.28</v>
      </c>
      <c r="C32" s="15"/>
      <c r="D32" s="15"/>
      <c r="E32" s="15">
        <v>5900</v>
      </c>
      <c r="F32" s="15"/>
      <c r="G32" s="15"/>
      <c r="H32" s="15"/>
      <c r="I32" s="15"/>
      <c r="J32" s="15"/>
      <c r="K32" s="15"/>
      <c r="L32" s="15"/>
      <c r="M32" s="14"/>
      <c r="N32" s="15"/>
      <c r="O32" s="15"/>
      <c r="P32" s="15">
        <f t="shared" si="5"/>
        <v>5900</v>
      </c>
    </row>
    <row r="33" spans="1:16" s="8" customFormat="1" ht="37.5" customHeight="1" x14ac:dyDescent="0.3">
      <c r="A33" s="16" t="s">
        <v>60</v>
      </c>
      <c r="B33" s="28">
        <v>157731.6</v>
      </c>
      <c r="C33" s="15"/>
      <c r="D33" s="15"/>
      <c r="E33" s="15"/>
      <c r="F33" s="15"/>
      <c r="G33" s="15"/>
      <c r="H33" s="15">
        <v>17585.75</v>
      </c>
      <c r="I33" s="15"/>
      <c r="J33" s="15">
        <v>123983.4</v>
      </c>
      <c r="K33" s="15"/>
      <c r="L33" s="15"/>
      <c r="M33" s="14"/>
      <c r="N33" s="15"/>
      <c r="O33" s="15"/>
      <c r="P33" s="15">
        <f t="shared" si="5"/>
        <v>141569.15</v>
      </c>
    </row>
    <row r="34" spans="1:16" s="8" customFormat="1" ht="37.5" customHeight="1" x14ac:dyDescent="0.3">
      <c r="A34" s="16" t="s">
        <v>59</v>
      </c>
      <c r="B34" s="28">
        <v>40887330.259999998</v>
      </c>
      <c r="C34" s="15"/>
      <c r="D34" s="15">
        <v>2957322.73</v>
      </c>
      <c r="E34" s="15">
        <v>1504164.97</v>
      </c>
      <c r="F34" s="15">
        <v>1003991.97</v>
      </c>
      <c r="G34" s="15">
        <v>5405973.4400000004</v>
      </c>
      <c r="H34" s="15">
        <v>5229733.55</v>
      </c>
      <c r="I34" s="15">
        <v>2649356.9500000002</v>
      </c>
      <c r="J34" s="15">
        <v>3324175.88</v>
      </c>
      <c r="K34" s="15"/>
      <c r="L34" s="15"/>
      <c r="M34" s="14"/>
      <c r="N34" s="15"/>
      <c r="O34" s="15"/>
      <c r="P34" s="15">
        <f t="shared" si="5"/>
        <v>22074719.489999998</v>
      </c>
    </row>
    <row r="35" spans="1:16" s="8" customFormat="1" ht="37.5" customHeight="1" x14ac:dyDescent="0.3">
      <c r="A35" s="16" t="s">
        <v>58</v>
      </c>
      <c r="B35" s="28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4"/>
      <c r="N35" s="15"/>
      <c r="O35" s="15"/>
      <c r="P35" s="15">
        <f t="shared" si="5"/>
        <v>0</v>
      </c>
    </row>
    <row r="36" spans="1:16" s="8" customFormat="1" ht="37.5" customHeight="1" x14ac:dyDescent="0.3">
      <c r="A36" s="21" t="s">
        <v>57</v>
      </c>
      <c r="B36" s="28">
        <v>36956199.229999997</v>
      </c>
      <c r="C36" s="15"/>
      <c r="D36" s="15">
        <v>3168116.9</v>
      </c>
      <c r="E36" s="15">
        <v>1787430.77</v>
      </c>
      <c r="F36" s="15">
        <v>1436752.56</v>
      </c>
      <c r="G36" s="15">
        <v>3435345.99</v>
      </c>
      <c r="H36" s="15">
        <v>1657091.03</v>
      </c>
      <c r="I36" s="15">
        <v>4271924.95</v>
      </c>
      <c r="J36" s="15">
        <v>1419717.45</v>
      </c>
      <c r="K36" s="15"/>
      <c r="L36" s="15"/>
      <c r="M36" s="14"/>
      <c r="N36" s="15"/>
      <c r="O36" s="15"/>
      <c r="P36" s="15">
        <f t="shared" si="5"/>
        <v>17176379.649999999</v>
      </c>
    </row>
    <row r="37" spans="1:16" s="8" customFormat="1" ht="37.5" customHeight="1" x14ac:dyDescent="0.3">
      <c r="A37" s="20" t="s">
        <v>56</v>
      </c>
      <c r="B37" s="19">
        <f t="shared" ref="B37:P37" si="6">SUM(B38:B45)</f>
        <v>0</v>
      </c>
      <c r="C37" s="19">
        <f t="shared" si="6"/>
        <v>0</v>
      </c>
      <c r="D37" s="19">
        <f t="shared" si="6"/>
        <v>0</v>
      </c>
      <c r="E37" s="17">
        <f t="shared" si="6"/>
        <v>0</v>
      </c>
      <c r="F37" s="17">
        <f t="shared" si="6"/>
        <v>0</v>
      </c>
      <c r="G37" s="17">
        <f t="shared" si="6"/>
        <v>0</v>
      </c>
      <c r="H37" s="17">
        <f t="shared" si="6"/>
        <v>0</v>
      </c>
      <c r="I37" s="17">
        <f t="shared" si="6"/>
        <v>0</v>
      </c>
      <c r="J37" s="17">
        <f t="shared" si="6"/>
        <v>0</v>
      </c>
      <c r="K37" s="17">
        <f t="shared" si="6"/>
        <v>0</v>
      </c>
      <c r="L37" s="17">
        <f t="shared" si="6"/>
        <v>0</v>
      </c>
      <c r="M37" s="18">
        <f t="shared" si="6"/>
        <v>0</v>
      </c>
      <c r="N37" s="17">
        <f t="shared" si="6"/>
        <v>0</v>
      </c>
      <c r="O37" s="17">
        <f t="shared" si="6"/>
        <v>0</v>
      </c>
      <c r="P37" s="17">
        <f t="shared" si="6"/>
        <v>0</v>
      </c>
    </row>
    <row r="38" spans="1:16" s="8" customFormat="1" ht="37.5" customHeight="1" x14ac:dyDescent="0.3">
      <c r="A38" s="16" t="s">
        <v>55</v>
      </c>
      <c r="B38" s="15">
        <f>+'[1]P1 Presupuesto Aprobado'!B37</f>
        <v>0</v>
      </c>
      <c r="C38" s="15"/>
      <c r="D38" s="15"/>
      <c r="E38" s="13"/>
      <c r="F38" s="13"/>
      <c r="G38" s="13"/>
      <c r="H38" s="13"/>
      <c r="I38" s="13"/>
      <c r="J38" s="13"/>
      <c r="K38" s="13"/>
      <c r="L38" s="13"/>
      <c r="M38" s="14"/>
      <c r="N38" s="13"/>
      <c r="O38" s="13"/>
      <c r="P38" s="13">
        <f t="shared" ref="P38:P45" si="7">SUM(D38:O38)</f>
        <v>0</v>
      </c>
    </row>
    <row r="39" spans="1:16" s="8" customFormat="1" ht="37.5" customHeight="1" x14ac:dyDescent="0.3">
      <c r="A39" s="16" t="s">
        <v>54</v>
      </c>
      <c r="B39" s="15">
        <f>+'[1]P1 Presupuesto Aprobado'!B38</f>
        <v>0</v>
      </c>
      <c r="C39" s="15"/>
      <c r="D39" s="15"/>
      <c r="E39" s="13"/>
      <c r="F39" s="13"/>
      <c r="G39" s="13"/>
      <c r="H39" s="13"/>
      <c r="I39" s="13"/>
      <c r="J39" s="13"/>
      <c r="K39" s="13"/>
      <c r="L39" s="13"/>
      <c r="M39" s="14"/>
      <c r="N39" s="13"/>
      <c r="O39" s="13"/>
      <c r="P39" s="13">
        <f t="shared" si="7"/>
        <v>0</v>
      </c>
    </row>
    <row r="40" spans="1:16" s="8" customFormat="1" ht="37.5" customHeight="1" x14ac:dyDescent="0.3">
      <c r="A40" s="16" t="s">
        <v>53</v>
      </c>
      <c r="B40" s="15">
        <f>+'[1]P1 Presupuesto Aprobado'!B39</f>
        <v>0</v>
      </c>
      <c r="C40" s="15"/>
      <c r="D40" s="15"/>
      <c r="E40" s="13"/>
      <c r="F40" s="13"/>
      <c r="G40" s="13"/>
      <c r="H40" s="13"/>
      <c r="I40" s="13"/>
      <c r="J40" s="13"/>
      <c r="K40" s="13"/>
      <c r="L40" s="13"/>
      <c r="M40" s="14"/>
      <c r="N40" s="13"/>
      <c r="O40" s="13"/>
      <c r="P40" s="13">
        <f t="shared" si="7"/>
        <v>0</v>
      </c>
    </row>
    <row r="41" spans="1:16" s="8" customFormat="1" ht="37.5" customHeight="1" x14ac:dyDescent="0.3">
      <c r="A41" s="16" t="s">
        <v>52</v>
      </c>
      <c r="B41" s="15">
        <f>+'[1]P1 Presupuesto Aprobado'!B40</f>
        <v>0</v>
      </c>
      <c r="C41" s="15"/>
      <c r="D41" s="15"/>
      <c r="E41" s="13"/>
      <c r="F41" s="13"/>
      <c r="G41" s="13"/>
      <c r="H41" s="13"/>
      <c r="I41" s="13"/>
      <c r="J41" s="13"/>
      <c r="K41" s="13"/>
      <c r="L41" s="13"/>
      <c r="M41" s="14"/>
      <c r="N41" s="13"/>
      <c r="O41" s="13"/>
      <c r="P41" s="13">
        <f t="shared" si="7"/>
        <v>0</v>
      </c>
    </row>
    <row r="42" spans="1:16" s="8" customFormat="1" ht="37.5" customHeight="1" x14ac:dyDescent="0.3">
      <c r="A42" s="16" t="s">
        <v>51</v>
      </c>
      <c r="B42" s="15">
        <f>+'[1]P1 Presupuesto Aprobado'!B41</f>
        <v>0</v>
      </c>
      <c r="C42" s="15"/>
      <c r="D42" s="15"/>
      <c r="E42" s="13"/>
      <c r="F42" s="13"/>
      <c r="G42" s="13"/>
      <c r="H42" s="13"/>
      <c r="I42" s="13"/>
      <c r="J42" s="13"/>
      <c r="K42" s="13"/>
      <c r="L42" s="13"/>
      <c r="M42" s="14"/>
      <c r="N42" s="13"/>
      <c r="O42" s="13"/>
      <c r="P42" s="13">
        <f t="shared" si="7"/>
        <v>0</v>
      </c>
    </row>
    <row r="43" spans="1:16" s="8" customFormat="1" ht="37.5" customHeight="1" x14ac:dyDescent="0.3">
      <c r="A43" s="21" t="s">
        <v>50</v>
      </c>
      <c r="B43" s="15">
        <f>+'[1]P1 Presupuesto Aprobado'!B42</f>
        <v>0</v>
      </c>
      <c r="C43" s="15"/>
      <c r="D43" s="15"/>
      <c r="E43" s="13"/>
      <c r="F43" s="13"/>
      <c r="G43" s="13"/>
      <c r="H43" s="13"/>
      <c r="I43" s="13"/>
      <c r="J43" s="13"/>
      <c r="K43" s="13"/>
      <c r="L43" s="13"/>
      <c r="M43" s="14"/>
      <c r="N43" s="13"/>
      <c r="O43" s="13"/>
      <c r="P43" s="13">
        <f t="shared" si="7"/>
        <v>0</v>
      </c>
    </row>
    <row r="44" spans="1:16" s="8" customFormat="1" ht="37.5" customHeight="1" x14ac:dyDescent="0.3">
      <c r="A44" s="16" t="s">
        <v>49</v>
      </c>
      <c r="B44" s="15">
        <f>+'[1]P1 Presupuesto Aprobado'!B43</f>
        <v>0</v>
      </c>
      <c r="C44" s="15"/>
      <c r="D44" s="15"/>
      <c r="E44" s="13"/>
      <c r="F44" s="13"/>
      <c r="G44" s="13"/>
      <c r="H44" s="13"/>
      <c r="I44" s="13"/>
      <c r="J44" s="13"/>
      <c r="K44" s="13"/>
      <c r="L44" s="13"/>
      <c r="M44" s="14"/>
      <c r="N44" s="13"/>
      <c r="O44" s="13"/>
      <c r="P44" s="13">
        <f t="shared" si="7"/>
        <v>0</v>
      </c>
    </row>
    <row r="45" spans="1:16" s="8" customFormat="1" ht="37.5" customHeight="1" x14ac:dyDescent="0.3">
      <c r="A45" s="16" t="s">
        <v>48</v>
      </c>
      <c r="B45" s="15">
        <f>+'[1]P1 Presupuesto Aprobado'!B44</f>
        <v>0</v>
      </c>
      <c r="C45" s="15"/>
      <c r="D45" s="15"/>
      <c r="E45" s="13"/>
      <c r="F45" s="13"/>
      <c r="G45" s="13"/>
      <c r="H45" s="13"/>
      <c r="I45" s="13"/>
      <c r="J45" s="13"/>
      <c r="K45" s="13"/>
      <c r="L45" s="13"/>
      <c r="M45" s="14"/>
      <c r="N45" s="13"/>
      <c r="O45" s="13"/>
      <c r="P45" s="13">
        <f t="shared" si="7"/>
        <v>0</v>
      </c>
    </row>
    <row r="46" spans="1:16" s="8" customFormat="1" ht="37.5" customHeight="1" x14ac:dyDescent="0.3">
      <c r="A46" s="20" t="s">
        <v>47</v>
      </c>
      <c r="B46" s="19">
        <f t="shared" ref="B46:P46" si="8">SUM(B47:B52)</f>
        <v>0</v>
      </c>
      <c r="C46" s="19">
        <f t="shared" si="8"/>
        <v>0</v>
      </c>
      <c r="D46" s="19">
        <f t="shared" si="8"/>
        <v>0</v>
      </c>
      <c r="E46" s="17">
        <f t="shared" si="8"/>
        <v>0</v>
      </c>
      <c r="F46" s="17">
        <f t="shared" si="8"/>
        <v>0</v>
      </c>
      <c r="G46" s="17">
        <f t="shared" si="8"/>
        <v>0</v>
      </c>
      <c r="H46" s="17">
        <f t="shared" si="8"/>
        <v>0</v>
      </c>
      <c r="I46" s="17">
        <f t="shared" si="8"/>
        <v>0</v>
      </c>
      <c r="J46" s="17">
        <f t="shared" si="8"/>
        <v>0</v>
      </c>
      <c r="K46" s="17">
        <f t="shared" si="8"/>
        <v>0</v>
      </c>
      <c r="L46" s="17">
        <f t="shared" si="8"/>
        <v>0</v>
      </c>
      <c r="M46" s="18">
        <f t="shared" si="8"/>
        <v>0</v>
      </c>
      <c r="N46" s="17">
        <f t="shared" si="8"/>
        <v>0</v>
      </c>
      <c r="O46" s="17">
        <f t="shared" si="8"/>
        <v>0</v>
      </c>
      <c r="P46" s="17">
        <f t="shared" si="8"/>
        <v>0</v>
      </c>
    </row>
    <row r="47" spans="1:16" s="8" customFormat="1" ht="37.5" customHeight="1" x14ac:dyDescent="0.3">
      <c r="A47" s="16" t="s">
        <v>46</v>
      </c>
      <c r="B47" s="15">
        <f>+'[1]P1 Presupuesto Aprobado'!B46</f>
        <v>0</v>
      </c>
      <c r="C47" s="15"/>
      <c r="D47" s="15"/>
      <c r="E47" s="13"/>
      <c r="F47" s="13"/>
      <c r="G47" s="13"/>
      <c r="H47" s="13"/>
      <c r="I47" s="13"/>
      <c r="J47" s="13"/>
      <c r="K47" s="13"/>
      <c r="L47" s="13"/>
      <c r="M47" s="14"/>
      <c r="N47" s="13"/>
      <c r="O47" s="13"/>
      <c r="P47" s="13">
        <f t="shared" ref="P47:P52" si="9">SUM(D47:O47)</f>
        <v>0</v>
      </c>
    </row>
    <row r="48" spans="1:16" s="8" customFormat="1" ht="37.5" customHeight="1" x14ac:dyDescent="0.3">
      <c r="A48" s="16" t="s">
        <v>45</v>
      </c>
      <c r="B48" s="15">
        <f>+'[1]P1 Presupuesto Aprobado'!B47</f>
        <v>0</v>
      </c>
      <c r="C48" s="15"/>
      <c r="D48" s="15"/>
      <c r="E48" s="13"/>
      <c r="F48" s="13"/>
      <c r="G48" s="13"/>
      <c r="H48" s="13"/>
      <c r="I48" s="13"/>
      <c r="J48" s="13"/>
      <c r="K48" s="13"/>
      <c r="L48" s="13"/>
      <c r="M48" s="14"/>
      <c r="N48" s="13"/>
      <c r="O48" s="13"/>
      <c r="P48" s="13">
        <f t="shared" si="9"/>
        <v>0</v>
      </c>
    </row>
    <row r="49" spans="1:17" s="8" customFormat="1" ht="37.5" customHeight="1" x14ac:dyDescent="0.3">
      <c r="A49" s="16" t="s">
        <v>44</v>
      </c>
      <c r="B49" s="15">
        <f>+'[1]P1 Presupuesto Aprobado'!B48</f>
        <v>0</v>
      </c>
      <c r="C49" s="15"/>
      <c r="D49" s="15"/>
      <c r="E49" s="13"/>
      <c r="F49" s="13"/>
      <c r="G49" s="13"/>
      <c r="H49" s="13"/>
      <c r="I49" s="13"/>
      <c r="J49" s="13"/>
      <c r="K49" s="13"/>
      <c r="L49" s="13"/>
      <c r="M49" s="14"/>
      <c r="N49" s="13"/>
      <c r="O49" s="13"/>
      <c r="P49" s="13">
        <f t="shared" si="9"/>
        <v>0</v>
      </c>
    </row>
    <row r="50" spans="1:17" s="8" customFormat="1" ht="37.5" customHeight="1" x14ac:dyDescent="0.3">
      <c r="A50" s="16" t="s">
        <v>43</v>
      </c>
      <c r="B50" s="15">
        <f>+'[1]P1 Presupuesto Aprobado'!B49</f>
        <v>0</v>
      </c>
      <c r="C50" s="15"/>
      <c r="D50" s="15"/>
      <c r="E50" s="13"/>
      <c r="F50" s="13"/>
      <c r="G50" s="13"/>
      <c r="H50" s="13"/>
      <c r="I50" s="13"/>
      <c r="J50" s="13"/>
      <c r="K50" s="13"/>
      <c r="L50" s="13"/>
      <c r="M50" s="14"/>
      <c r="N50" s="13"/>
      <c r="O50" s="13"/>
      <c r="P50" s="13">
        <f t="shared" si="9"/>
        <v>0</v>
      </c>
    </row>
    <row r="51" spans="1:17" s="8" customFormat="1" ht="37.5" customHeight="1" x14ac:dyDescent="0.3">
      <c r="A51" s="16" t="s">
        <v>42</v>
      </c>
      <c r="B51" s="15">
        <f>+'[1]P1 Presupuesto Aprobado'!B50</f>
        <v>0</v>
      </c>
      <c r="C51" s="15"/>
      <c r="D51" s="15"/>
      <c r="E51" s="13"/>
      <c r="F51" s="13"/>
      <c r="G51" s="13"/>
      <c r="H51" s="13"/>
      <c r="I51" s="13"/>
      <c r="J51" s="13"/>
      <c r="K51" s="13"/>
      <c r="L51" s="13"/>
      <c r="M51" s="14"/>
      <c r="N51" s="13"/>
      <c r="O51" s="13"/>
      <c r="P51" s="13">
        <f t="shared" si="9"/>
        <v>0</v>
      </c>
      <c r="Q51" s="30"/>
    </row>
    <row r="52" spans="1:17" s="8" customFormat="1" ht="37.5" customHeight="1" x14ac:dyDescent="0.3">
      <c r="A52" s="16" t="s">
        <v>41</v>
      </c>
      <c r="B52" s="15">
        <f>+'[1]P1 Presupuesto Aprobado'!B51</f>
        <v>0</v>
      </c>
      <c r="C52" s="15"/>
      <c r="D52" s="15"/>
      <c r="E52" s="13"/>
      <c r="F52" s="13"/>
      <c r="G52" s="13"/>
      <c r="H52" s="13"/>
      <c r="I52" s="13"/>
      <c r="J52" s="13"/>
      <c r="K52" s="13"/>
      <c r="L52" s="13"/>
      <c r="M52" s="14"/>
      <c r="N52" s="13"/>
      <c r="O52" s="13"/>
      <c r="P52" s="13">
        <f t="shared" si="9"/>
        <v>0</v>
      </c>
    </row>
    <row r="53" spans="1:17" s="8" customFormat="1" ht="37.5" customHeight="1" x14ac:dyDescent="0.3">
      <c r="A53" s="20" t="s">
        <v>40</v>
      </c>
      <c r="B53" s="19">
        <f t="shared" ref="B53:P53" si="10">SUM(B54:B62)</f>
        <v>2570607.84</v>
      </c>
      <c r="C53" s="19">
        <f t="shared" si="10"/>
        <v>0</v>
      </c>
      <c r="D53" s="19">
        <f t="shared" si="10"/>
        <v>180427.9</v>
      </c>
      <c r="E53" s="17">
        <f t="shared" si="10"/>
        <v>807115.28</v>
      </c>
      <c r="F53" s="17">
        <f t="shared" si="10"/>
        <v>149000</v>
      </c>
      <c r="G53" s="18">
        <f t="shared" si="10"/>
        <v>11887.32</v>
      </c>
      <c r="H53" s="17">
        <f t="shared" si="10"/>
        <v>298509.32999999996</v>
      </c>
      <c r="I53" s="17">
        <f t="shared" si="10"/>
        <v>462823</v>
      </c>
      <c r="J53" s="18">
        <f t="shared" si="10"/>
        <v>656182.84</v>
      </c>
      <c r="K53" s="17">
        <f t="shared" si="10"/>
        <v>0</v>
      </c>
      <c r="L53" s="18">
        <f t="shared" si="10"/>
        <v>0</v>
      </c>
      <c r="M53" s="18">
        <f t="shared" si="10"/>
        <v>0</v>
      </c>
      <c r="N53" s="18">
        <f t="shared" si="10"/>
        <v>0</v>
      </c>
      <c r="O53" s="18">
        <f t="shared" si="10"/>
        <v>0</v>
      </c>
      <c r="P53" s="18">
        <f t="shared" si="10"/>
        <v>2565945.67</v>
      </c>
    </row>
    <row r="54" spans="1:17" s="8" customFormat="1" ht="37.5" customHeight="1" x14ac:dyDescent="0.3">
      <c r="A54" s="21" t="s">
        <v>39</v>
      </c>
      <c r="B54" s="28">
        <v>1742311.68</v>
      </c>
      <c r="C54" s="15"/>
      <c r="D54" s="15"/>
      <c r="E54" s="15">
        <v>768649.64</v>
      </c>
      <c r="F54" s="15">
        <v>1500</v>
      </c>
      <c r="G54" s="15">
        <f>6016.82+5870.5</f>
        <v>11887.32</v>
      </c>
      <c r="H54" s="15">
        <f>15600+28000</f>
        <v>43600</v>
      </c>
      <c r="I54" s="15">
        <f>209500+59000+17500</f>
        <v>286000</v>
      </c>
      <c r="J54" s="15"/>
      <c r="K54" s="15"/>
      <c r="L54" s="14"/>
      <c r="M54" s="14"/>
      <c r="N54" s="15"/>
      <c r="O54" s="15"/>
      <c r="P54" s="14">
        <f t="shared" ref="P54:P62" si="11">SUM(D54:O54)</f>
        <v>1111636.96</v>
      </c>
    </row>
    <row r="55" spans="1:17" s="8" customFormat="1" ht="37.5" customHeight="1" x14ac:dyDescent="0.3">
      <c r="A55" s="16" t="s">
        <v>38</v>
      </c>
      <c r="B55" s="28"/>
      <c r="C55" s="15"/>
      <c r="D55" s="15"/>
      <c r="E55" s="15"/>
      <c r="F55" s="15"/>
      <c r="G55" s="15"/>
      <c r="H55" s="15"/>
      <c r="I55" s="15"/>
      <c r="J55" s="13"/>
      <c r="K55" s="15"/>
      <c r="L55" s="22"/>
      <c r="M55" s="14"/>
      <c r="N55" s="15"/>
      <c r="O55" s="15"/>
      <c r="P55" s="14">
        <f t="shared" si="11"/>
        <v>0</v>
      </c>
    </row>
    <row r="56" spans="1:17" s="8" customFormat="1" ht="37.5" customHeight="1" x14ac:dyDescent="0.3">
      <c r="A56" s="16" t="s">
        <v>37</v>
      </c>
      <c r="B56" s="28">
        <v>828296.16</v>
      </c>
      <c r="C56" s="15"/>
      <c r="D56" s="15">
        <v>180427.9</v>
      </c>
      <c r="E56" s="15">
        <v>38465.64</v>
      </c>
      <c r="F56" s="15">
        <f>95000+52500</f>
        <v>147500</v>
      </c>
      <c r="G56" s="15"/>
      <c r="H56" s="15">
        <v>254909.33</v>
      </c>
      <c r="I56" s="15">
        <f>176823</f>
        <v>176823</v>
      </c>
      <c r="J56" s="15">
        <v>539580.96</v>
      </c>
      <c r="K56" s="15"/>
      <c r="L56" s="14"/>
      <c r="M56" s="14"/>
      <c r="N56" s="15"/>
      <c r="O56" s="15"/>
      <c r="P56" s="14">
        <f t="shared" si="11"/>
        <v>1337706.83</v>
      </c>
    </row>
    <row r="57" spans="1:17" s="8" customFormat="1" ht="37.5" customHeight="1" x14ac:dyDescent="0.3">
      <c r="A57" s="16" t="s">
        <v>36</v>
      </c>
      <c r="B57" s="29"/>
      <c r="C57" s="15"/>
      <c r="D57" s="15"/>
      <c r="E57" s="15"/>
      <c r="F57" s="15"/>
      <c r="G57" s="15"/>
      <c r="H57" s="15"/>
      <c r="I57" s="15"/>
      <c r="J57" s="15"/>
      <c r="K57" s="15"/>
      <c r="L57" s="22"/>
      <c r="M57" s="14"/>
      <c r="N57" s="15"/>
      <c r="O57" s="15"/>
      <c r="P57" s="13">
        <f t="shared" si="11"/>
        <v>0</v>
      </c>
    </row>
    <row r="58" spans="1:17" s="8" customFormat="1" ht="37.5" customHeight="1" x14ac:dyDescent="0.3">
      <c r="A58" s="21" t="s">
        <v>35</v>
      </c>
      <c r="B58" s="28"/>
      <c r="C58" s="15"/>
      <c r="D58" s="15"/>
      <c r="E58" s="15"/>
      <c r="F58" s="15"/>
      <c r="G58" s="15"/>
      <c r="H58" s="15"/>
      <c r="I58" s="15"/>
      <c r="J58" s="15">
        <v>116601.88</v>
      </c>
      <c r="K58" s="15"/>
      <c r="L58" s="22"/>
      <c r="M58" s="14"/>
      <c r="N58" s="15"/>
      <c r="O58" s="15"/>
      <c r="P58" s="13">
        <f t="shared" si="11"/>
        <v>116601.88</v>
      </c>
    </row>
    <row r="59" spans="1:17" s="8" customFormat="1" ht="37.5" customHeight="1" x14ac:dyDescent="0.3">
      <c r="A59" s="21" t="s">
        <v>34</v>
      </c>
      <c r="B59" s="28"/>
      <c r="C59" s="15"/>
      <c r="D59" s="15"/>
      <c r="E59" s="15"/>
      <c r="F59" s="15"/>
      <c r="G59" s="15"/>
      <c r="H59" s="15"/>
      <c r="I59" s="15"/>
      <c r="J59" s="15"/>
      <c r="K59" s="15"/>
      <c r="L59" s="22"/>
      <c r="M59" s="14"/>
      <c r="N59" s="15"/>
      <c r="O59" s="15"/>
      <c r="P59" s="13">
        <f t="shared" si="11"/>
        <v>0</v>
      </c>
    </row>
    <row r="60" spans="1:17" s="8" customFormat="1" ht="37.5" customHeight="1" x14ac:dyDescent="0.3">
      <c r="A60" s="21" t="s">
        <v>33</v>
      </c>
      <c r="B60" s="28"/>
      <c r="C60" s="15"/>
      <c r="D60" s="15"/>
      <c r="E60" s="15"/>
      <c r="F60" s="15"/>
      <c r="G60" s="13"/>
      <c r="H60" s="15"/>
      <c r="I60" s="15"/>
      <c r="J60" s="15"/>
      <c r="K60" s="15"/>
      <c r="L60" s="22"/>
      <c r="M60" s="14"/>
      <c r="N60" s="15"/>
      <c r="O60" s="15"/>
      <c r="P60" s="13">
        <f t="shared" si="11"/>
        <v>0</v>
      </c>
    </row>
    <row r="61" spans="1:17" s="8" customFormat="1" ht="37.5" customHeight="1" x14ac:dyDescent="0.3">
      <c r="A61" s="21" t="s">
        <v>32</v>
      </c>
      <c r="B61" s="28"/>
      <c r="C61" s="15"/>
      <c r="D61" s="15"/>
      <c r="E61" s="13"/>
      <c r="F61" s="15"/>
      <c r="G61" s="13"/>
      <c r="H61" s="15"/>
      <c r="I61" s="15"/>
      <c r="J61" s="15"/>
      <c r="K61" s="15"/>
      <c r="L61" s="22"/>
      <c r="M61" s="14"/>
      <c r="N61" s="15"/>
      <c r="O61" s="15"/>
      <c r="P61" s="13">
        <f t="shared" si="11"/>
        <v>0</v>
      </c>
    </row>
    <row r="62" spans="1:17" s="8" customFormat="1" ht="37.5" customHeight="1" x14ac:dyDescent="0.3">
      <c r="A62" s="16" t="s">
        <v>31</v>
      </c>
      <c r="B62" s="15"/>
      <c r="C62" s="15"/>
      <c r="D62" s="15"/>
      <c r="E62" s="13"/>
      <c r="F62" s="15"/>
      <c r="G62" s="13"/>
      <c r="H62" s="15"/>
      <c r="I62" s="15"/>
      <c r="J62" s="15"/>
      <c r="K62" s="15"/>
      <c r="L62" s="23"/>
      <c r="M62" s="14"/>
      <c r="N62" s="15"/>
      <c r="O62" s="15"/>
      <c r="P62" s="13">
        <f t="shared" si="11"/>
        <v>0</v>
      </c>
    </row>
    <row r="63" spans="1:17" s="8" customFormat="1" ht="37.5" customHeight="1" x14ac:dyDescent="0.3">
      <c r="A63" s="20" t="s">
        <v>30</v>
      </c>
      <c r="B63" s="19">
        <f t="shared" ref="B63:P63" si="12">SUM(B64:B67)</f>
        <v>0</v>
      </c>
      <c r="C63" s="19">
        <f t="shared" si="12"/>
        <v>0</v>
      </c>
      <c r="D63" s="19">
        <f t="shared" si="12"/>
        <v>0</v>
      </c>
      <c r="E63" s="17">
        <f t="shared" si="12"/>
        <v>0</v>
      </c>
      <c r="F63" s="17">
        <f t="shared" si="12"/>
        <v>0</v>
      </c>
      <c r="G63" s="17">
        <f t="shared" si="12"/>
        <v>0</v>
      </c>
      <c r="H63" s="17">
        <f t="shared" si="12"/>
        <v>0</v>
      </c>
      <c r="I63" s="17">
        <f t="shared" si="12"/>
        <v>0</v>
      </c>
      <c r="J63" s="17">
        <f t="shared" si="12"/>
        <v>0</v>
      </c>
      <c r="K63" s="17">
        <f t="shared" si="12"/>
        <v>0</v>
      </c>
      <c r="L63" s="17">
        <f t="shared" si="12"/>
        <v>0</v>
      </c>
      <c r="M63" s="18">
        <f t="shared" si="12"/>
        <v>0</v>
      </c>
      <c r="N63" s="17">
        <f t="shared" si="12"/>
        <v>0</v>
      </c>
      <c r="O63" s="17">
        <f t="shared" si="12"/>
        <v>0</v>
      </c>
      <c r="P63" s="17">
        <f t="shared" si="12"/>
        <v>0</v>
      </c>
    </row>
    <row r="64" spans="1:17" s="8" customFormat="1" ht="37.5" customHeight="1" x14ac:dyDescent="0.3">
      <c r="A64" s="21" t="s">
        <v>29</v>
      </c>
      <c r="B64" s="15">
        <f>+'[1]P1 Presupuesto Aprobado'!B63</f>
        <v>0</v>
      </c>
      <c r="C64" s="15"/>
      <c r="D64" s="15"/>
      <c r="E64" s="13"/>
      <c r="F64" s="13"/>
      <c r="G64" s="15"/>
      <c r="H64" s="13"/>
      <c r="I64" s="13"/>
      <c r="J64" s="13"/>
      <c r="K64" s="13"/>
      <c r="L64" s="13"/>
      <c r="M64" s="14"/>
      <c r="N64" s="13"/>
      <c r="O64" s="13"/>
      <c r="P64" s="13">
        <f>SUM(D64:O64)</f>
        <v>0</v>
      </c>
    </row>
    <row r="65" spans="1:16" s="8" customFormat="1" ht="37.5" customHeight="1" x14ac:dyDescent="0.3">
      <c r="A65" s="21" t="s">
        <v>28</v>
      </c>
      <c r="B65" s="15">
        <f>+'[1]P1 Presupuesto Aprobado'!B64</f>
        <v>0</v>
      </c>
      <c r="C65" s="15"/>
      <c r="D65" s="15"/>
      <c r="E65" s="13"/>
      <c r="F65" s="13"/>
      <c r="G65" s="13"/>
      <c r="H65" s="13"/>
      <c r="I65" s="13"/>
      <c r="J65" s="13"/>
      <c r="K65" s="13"/>
      <c r="L65" s="13"/>
      <c r="M65" s="14"/>
      <c r="N65" s="13"/>
      <c r="O65" s="13"/>
      <c r="P65" s="13">
        <f>SUM(D65:O65)</f>
        <v>0</v>
      </c>
    </row>
    <row r="66" spans="1:16" s="8" customFormat="1" ht="37.5" customHeight="1" x14ac:dyDescent="0.3">
      <c r="A66" s="21" t="s">
        <v>27</v>
      </c>
      <c r="B66" s="15">
        <f>+'[1]P1 Presupuesto Aprobado'!B65</f>
        <v>0</v>
      </c>
      <c r="C66" s="15"/>
      <c r="D66" s="15"/>
      <c r="E66" s="13"/>
      <c r="F66" s="13"/>
      <c r="G66" s="13"/>
      <c r="H66" s="13"/>
      <c r="I66" s="13"/>
      <c r="J66" s="13"/>
      <c r="K66" s="13"/>
      <c r="L66" s="13"/>
      <c r="M66" s="14"/>
      <c r="N66" s="13"/>
      <c r="O66" s="13"/>
      <c r="P66" s="13">
        <f>SUM(D66:O66)</f>
        <v>0</v>
      </c>
    </row>
    <row r="67" spans="1:16" s="8" customFormat="1" ht="37.5" customHeight="1" x14ac:dyDescent="0.3">
      <c r="A67" s="16" t="s">
        <v>26</v>
      </c>
      <c r="B67" s="15">
        <f>+'[1]P1 Presupuesto Aprobado'!B66</f>
        <v>0</v>
      </c>
      <c r="C67" s="15"/>
      <c r="D67" s="15"/>
      <c r="E67" s="13"/>
      <c r="F67" s="13"/>
      <c r="G67" s="13"/>
      <c r="H67" s="13"/>
      <c r="I67" s="13"/>
      <c r="J67" s="13"/>
      <c r="K67" s="13"/>
      <c r="L67" s="13"/>
      <c r="M67" s="14"/>
      <c r="N67" s="13"/>
      <c r="O67" s="13"/>
      <c r="P67" s="13">
        <f>SUM(D67:O67)</f>
        <v>0</v>
      </c>
    </row>
    <row r="68" spans="1:16" s="8" customFormat="1" ht="37.5" customHeight="1" x14ac:dyDescent="0.3">
      <c r="A68" s="27" t="s">
        <v>25</v>
      </c>
      <c r="B68" s="19">
        <f t="shared" ref="B68:P68" si="13">SUM(B69:B75)</f>
        <v>0</v>
      </c>
      <c r="C68" s="19">
        <f t="shared" si="13"/>
        <v>0</v>
      </c>
      <c r="D68" s="19">
        <f t="shared" si="13"/>
        <v>0</v>
      </c>
      <c r="E68" s="17">
        <f t="shared" si="13"/>
        <v>0</v>
      </c>
      <c r="F68" s="17">
        <f t="shared" si="13"/>
        <v>0</v>
      </c>
      <c r="G68" s="17">
        <f t="shared" si="13"/>
        <v>0</v>
      </c>
      <c r="H68" s="17">
        <f t="shared" si="13"/>
        <v>0</v>
      </c>
      <c r="I68" s="17">
        <f t="shared" si="13"/>
        <v>0</v>
      </c>
      <c r="J68" s="17">
        <f t="shared" si="13"/>
        <v>0</v>
      </c>
      <c r="K68" s="17">
        <f t="shared" si="13"/>
        <v>0</v>
      </c>
      <c r="L68" s="17">
        <f t="shared" si="13"/>
        <v>0</v>
      </c>
      <c r="M68" s="18">
        <f t="shared" si="13"/>
        <v>0</v>
      </c>
      <c r="N68" s="17">
        <f t="shared" si="13"/>
        <v>0</v>
      </c>
      <c r="O68" s="17">
        <f t="shared" si="13"/>
        <v>0</v>
      </c>
      <c r="P68" s="17">
        <f t="shared" si="13"/>
        <v>0</v>
      </c>
    </row>
    <row r="69" spans="1:16" s="8" customFormat="1" ht="37.5" customHeight="1" x14ac:dyDescent="0.3">
      <c r="A69" s="21" t="s">
        <v>24</v>
      </c>
      <c r="B69" s="15">
        <f>+'[1]P1 Presupuesto Aprobado'!B68</f>
        <v>0</v>
      </c>
      <c r="C69" s="15"/>
      <c r="D69" s="15"/>
      <c r="E69" s="13"/>
      <c r="F69" s="13"/>
      <c r="G69" s="13"/>
      <c r="H69" s="13"/>
      <c r="I69" s="13"/>
      <c r="J69" s="13"/>
      <c r="K69" s="13"/>
      <c r="L69" s="13"/>
      <c r="M69" s="14"/>
      <c r="N69" s="13"/>
      <c r="O69" s="13"/>
      <c r="P69" s="13">
        <f t="shared" ref="P69:P75" si="14">SUM(D69:O69)</f>
        <v>0</v>
      </c>
    </row>
    <row r="70" spans="1:16" s="8" customFormat="1" ht="37.5" customHeight="1" x14ac:dyDescent="0.3">
      <c r="A70" s="16" t="s">
        <v>23</v>
      </c>
      <c r="B70" s="15">
        <f>+'[1]P1 Presupuesto Aprobado'!B69</f>
        <v>0</v>
      </c>
      <c r="C70" s="15"/>
      <c r="D70" s="15"/>
      <c r="E70" s="13"/>
      <c r="F70" s="13"/>
      <c r="G70" s="13"/>
      <c r="H70" s="13"/>
      <c r="I70" s="13"/>
      <c r="J70" s="13"/>
      <c r="K70" s="13"/>
      <c r="L70" s="13"/>
      <c r="M70" s="14"/>
      <c r="N70" s="13"/>
      <c r="O70" s="13"/>
      <c r="P70" s="13">
        <f t="shared" si="14"/>
        <v>0</v>
      </c>
    </row>
    <row r="71" spans="1:16" s="8" customFormat="1" ht="37.5" customHeight="1" x14ac:dyDescent="0.3">
      <c r="A71" s="26" t="s">
        <v>22</v>
      </c>
      <c r="B71" s="15">
        <f>+'[1]P1 Presupuesto Aprobado'!B70</f>
        <v>0</v>
      </c>
      <c r="C71" s="24"/>
      <c r="D71" s="15"/>
      <c r="E71" s="13"/>
      <c r="F71" s="13"/>
      <c r="G71" s="13"/>
      <c r="H71" s="13"/>
      <c r="I71" s="13"/>
      <c r="J71" s="13"/>
      <c r="K71" s="13"/>
      <c r="L71" s="13"/>
      <c r="M71" s="14"/>
      <c r="N71" s="13"/>
      <c r="O71" s="13"/>
      <c r="P71" s="13">
        <f t="shared" si="14"/>
        <v>0</v>
      </c>
    </row>
    <row r="72" spans="1:16" s="8" customFormat="1" ht="37.5" customHeight="1" x14ac:dyDescent="0.3">
      <c r="A72" s="21" t="s">
        <v>21</v>
      </c>
      <c r="B72" s="15">
        <f>+'[1]P1 Presupuesto Aprobado'!B71</f>
        <v>0</v>
      </c>
      <c r="C72" s="15"/>
      <c r="D72" s="15"/>
      <c r="E72" s="13"/>
      <c r="F72" s="13"/>
      <c r="G72" s="13"/>
      <c r="H72" s="13"/>
      <c r="I72" s="13"/>
      <c r="J72" s="13"/>
      <c r="K72" s="13"/>
      <c r="L72" s="13"/>
      <c r="M72" s="14"/>
      <c r="N72" s="13"/>
      <c r="O72" s="13"/>
      <c r="P72" s="13">
        <f t="shared" si="14"/>
        <v>0</v>
      </c>
    </row>
    <row r="73" spans="1:16" s="8" customFormat="1" ht="37.5" customHeight="1" x14ac:dyDescent="0.3">
      <c r="A73" s="21" t="s">
        <v>20</v>
      </c>
      <c r="B73" s="15">
        <f>+'[1]P1 Presupuesto Aprobado'!B72</f>
        <v>0</v>
      </c>
      <c r="C73" s="15"/>
      <c r="D73" s="15"/>
      <c r="E73" s="13"/>
      <c r="F73" s="13"/>
      <c r="G73" s="13"/>
      <c r="H73" s="13"/>
      <c r="I73" s="13"/>
      <c r="J73" s="13"/>
      <c r="K73" s="13"/>
      <c r="L73" s="13"/>
      <c r="M73" s="14"/>
      <c r="N73" s="13"/>
      <c r="O73" s="13"/>
      <c r="P73" s="13">
        <f t="shared" si="14"/>
        <v>0</v>
      </c>
    </row>
    <row r="74" spans="1:16" s="8" customFormat="1" ht="37.5" customHeight="1" x14ac:dyDescent="0.3">
      <c r="A74" s="16" t="s">
        <v>19</v>
      </c>
      <c r="B74" s="15">
        <f>+'[1]P1 Presupuesto Aprobado'!B73</f>
        <v>0</v>
      </c>
      <c r="C74" s="15"/>
      <c r="D74" s="15"/>
      <c r="E74" s="13"/>
      <c r="F74" s="13"/>
      <c r="G74" s="13"/>
      <c r="H74" s="13"/>
      <c r="I74" s="13"/>
      <c r="J74" s="13"/>
      <c r="K74" s="13"/>
      <c r="L74" s="13"/>
      <c r="M74" s="14"/>
      <c r="N74" s="13"/>
      <c r="O74" s="13"/>
      <c r="P74" s="13">
        <f t="shared" si="14"/>
        <v>0</v>
      </c>
    </row>
    <row r="75" spans="1:16" s="8" customFormat="1" ht="37.5" customHeight="1" x14ac:dyDescent="0.3">
      <c r="A75" s="25" t="s">
        <v>18</v>
      </c>
      <c r="B75" s="15">
        <f>+'[1]P1 Presupuesto Aprobado'!B74</f>
        <v>0</v>
      </c>
      <c r="C75" s="24"/>
      <c r="D75" s="24"/>
      <c r="E75" s="22"/>
      <c r="F75" s="22"/>
      <c r="G75" s="22"/>
      <c r="H75" s="22"/>
      <c r="I75" s="22"/>
      <c r="J75" s="22"/>
      <c r="K75" s="22"/>
      <c r="L75" s="22"/>
      <c r="M75" s="23"/>
      <c r="N75" s="22"/>
      <c r="O75" s="22"/>
      <c r="P75" s="13">
        <f t="shared" si="14"/>
        <v>0</v>
      </c>
    </row>
    <row r="76" spans="1:16" s="8" customFormat="1" ht="37.5" customHeight="1" x14ac:dyDescent="0.3">
      <c r="A76" s="20" t="s">
        <v>17</v>
      </c>
      <c r="B76" s="19">
        <f t="shared" ref="B76:P76" si="15">SUM(B77:B78)</f>
        <v>0</v>
      </c>
      <c r="C76" s="19">
        <f t="shared" si="15"/>
        <v>0</v>
      </c>
      <c r="D76" s="19">
        <f t="shared" si="15"/>
        <v>0</v>
      </c>
      <c r="E76" s="17">
        <f t="shared" si="15"/>
        <v>0</v>
      </c>
      <c r="F76" s="17">
        <f t="shared" si="15"/>
        <v>0</v>
      </c>
      <c r="G76" s="17">
        <f t="shared" si="15"/>
        <v>0</v>
      </c>
      <c r="H76" s="17">
        <f t="shared" si="15"/>
        <v>0</v>
      </c>
      <c r="I76" s="17">
        <f t="shared" si="15"/>
        <v>0</v>
      </c>
      <c r="J76" s="17">
        <f t="shared" si="15"/>
        <v>0</v>
      </c>
      <c r="K76" s="17">
        <f t="shared" si="15"/>
        <v>0</v>
      </c>
      <c r="L76" s="17">
        <f t="shared" si="15"/>
        <v>0</v>
      </c>
      <c r="M76" s="18">
        <f t="shared" si="15"/>
        <v>0</v>
      </c>
      <c r="N76" s="17">
        <f t="shared" si="15"/>
        <v>0</v>
      </c>
      <c r="O76" s="17">
        <f t="shared" si="15"/>
        <v>0</v>
      </c>
      <c r="P76" s="17">
        <f t="shared" si="15"/>
        <v>0</v>
      </c>
    </row>
    <row r="77" spans="1:16" s="8" customFormat="1" ht="37.5" customHeight="1" x14ac:dyDescent="0.3">
      <c r="A77" s="16" t="s">
        <v>16</v>
      </c>
      <c r="B77" s="15"/>
      <c r="C77" s="15"/>
      <c r="D77" s="15"/>
      <c r="E77" s="13"/>
      <c r="F77" s="13"/>
      <c r="G77" s="13"/>
      <c r="H77" s="13"/>
      <c r="I77" s="13"/>
      <c r="J77" s="13"/>
      <c r="K77" s="13"/>
      <c r="L77" s="13"/>
      <c r="M77" s="14"/>
      <c r="N77" s="13"/>
      <c r="O77" s="13"/>
      <c r="P77" s="13">
        <f>SUM(D77:O77)</f>
        <v>0</v>
      </c>
    </row>
    <row r="78" spans="1:16" s="8" customFormat="1" ht="37.5" customHeight="1" x14ac:dyDescent="0.3">
      <c r="A78" s="16" t="s">
        <v>15</v>
      </c>
      <c r="B78" s="15"/>
      <c r="C78" s="15"/>
      <c r="D78" s="15"/>
      <c r="E78" s="13"/>
      <c r="F78" s="13"/>
      <c r="G78" s="13"/>
      <c r="H78" s="13"/>
      <c r="I78" s="13"/>
      <c r="J78" s="13"/>
      <c r="K78" s="13"/>
      <c r="L78" s="13"/>
      <c r="M78" s="14"/>
      <c r="N78" s="13"/>
      <c r="O78" s="13"/>
      <c r="P78" s="13">
        <f>SUM(D78:O78)</f>
        <v>0</v>
      </c>
    </row>
    <row r="79" spans="1:16" s="8" customFormat="1" ht="37.5" customHeight="1" x14ac:dyDescent="0.3">
      <c r="A79" s="20" t="s">
        <v>14</v>
      </c>
      <c r="B79" s="19">
        <f t="shared" ref="B79:P79" si="16">SUM(B80:B81)</f>
        <v>0</v>
      </c>
      <c r="C79" s="19">
        <f t="shared" si="16"/>
        <v>0</v>
      </c>
      <c r="D79" s="19">
        <f t="shared" si="16"/>
        <v>0</v>
      </c>
      <c r="E79" s="17">
        <f t="shared" si="16"/>
        <v>0</v>
      </c>
      <c r="F79" s="17">
        <f t="shared" si="16"/>
        <v>0</v>
      </c>
      <c r="G79" s="17">
        <f t="shared" si="16"/>
        <v>0</v>
      </c>
      <c r="H79" s="17">
        <f t="shared" si="16"/>
        <v>0</v>
      </c>
      <c r="I79" s="17">
        <f t="shared" si="16"/>
        <v>0</v>
      </c>
      <c r="J79" s="17">
        <f t="shared" si="16"/>
        <v>0</v>
      </c>
      <c r="K79" s="17">
        <f t="shared" si="16"/>
        <v>0</v>
      </c>
      <c r="L79" s="17">
        <f t="shared" si="16"/>
        <v>0</v>
      </c>
      <c r="M79" s="18">
        <f t="shared" si="16"/>
        <v>0</v>
      </c>
      <c r="N79" s="17">
        <f t="shared" si="16"/>
        <v>0</v>
      </c>
      <c r="O79" s="17">
        <f t="shared" si="16"/>
        <v>0</v>
      </c>
      <c r="P79" s="17">
        <f t="shared" si="16"/>
        <v>0</v>
      </c>
    </row>
    <row r="80" spans="1:16" s="8" customFormat="1" ht="37.5" customHeight="1" x14ac:dyDescent="0.3">
      <c r="A80" s="21" t="s">
        <v>13</v>
      </c>
      <c r="B80" s="15"/>
      <c r="C80" s="15"/>
      <c r="D80" s="15"/>
      <c r="E80" s="13"/>
      <c r="F80" s="13"/>
      <c r="G80" s="13"/>
      <c r="H80" s="13"/>
      <c r="I80" s="13"/>
      <c r="J80" s="13"/>
      <c r="K80" s="13"/>
      <c r="L80" s="13"/>
      <c r="M80" s="14"/>
      <c r="N80" s="13"/>
      <c r="O80" s="13"/>
      <c r="P80" s="13">
        <f>SUM(D80:O80)</f>
        <v>0</v>
      </c>
    </row>
    <row r="81" spans="1:16" s="8" customFormat="1" ht="37.5" customHeight="1" x14ac:dyDescent="0.3">
      <c r="A81" s="21" t="s">
        <v>12</v>
      </c>
      <c r="B81" s="15"/>
      <c r="C81" s="15"/>
      <c r="D81" s="15"/>
      <c r="E81" s="13"/>
      <c r="F81" s="13"/>
      <c r="G81" s="13"/>
      <c r="H81" s="13"/>
      <c r="I81" s="13"/>
      <c r="J81" s="13"/>
      <c r="K81" s="13"/>
      <c r="L81" s="13"/>
      <c r="M81" s="14"/>
      <c r="N81" s="13"/>
      <c r="O81" s="13"/>
      <c r="P81" s="13">
        <f>SUM(D81:O81)</f>
        <v>0</v>
      </c>
    </row>
    <row r="82" spans="1:16" s="8" customFormat="1" ht="37.5" customHeight="1" x14ac:dyDescent="0.3">
      <c r="A82" s="20" t="s">
        <v>11</v>
      </c>
      <c r="B82" s="19">
        <f t="shared" ref="B82:P82" si="17">SUM(B83)</f>
        <v>0</v>
      </c>
      <c r="C82" s="19">
        <f t="shared" si="17"/>
        <v>0</v>
      </c>
      <c r="D82" s="19">
        <f t="shared" si="17"/>
        <v>0</v>
      </c>
      <c r="E82" s="17">
        <f t="shared" si="17"/>
        <v>0</v>
      </c>
      <c r="F82" s="17">
        <f t="shared" si="17"/>
        <v>0</v>
      </c>
      <c r="G82" s="17">
        <f t="shared" si="17"/>
        <v>0</v>
      </c>
      <c r="H82" s="17">
        <f t="shared" si="17"/>
        <v>0</v>
      </c>
      <c r="I82" s="17">
        <f t="shared" si="17"/>
        <v>0</v>
      </c>
      <c r="J82" s="17">
        <f t="shared" si="17"/>
        <v>0</v>
      </c>
      <c r="K82" s="17">
        <f t="shared" si="17"/>
        <v>0</v>
      </c>
      <c r="L82" s="17">
        <f t="shared" si="17"/>
        <v>0</v>
      </c>
      <c r="M82" s="18">
        <f t="shared" si="17"/>
        <v>0</v>
      </c>
      <c r="N82" s="17">
        <f t="shared" si="17"/>
        <v>0</v>
      </c>
      <c r="O82" s="17">
        <f t="shared" si="17"/>
        <v>0</v>
      </c>
      <c r="P82" s="17">
        <f t="shared" si="17"/>
        <v>0</v>
      </c>
    </row>
    <row r="83" spans="1:16" s="8" customFormat="1" ht="37.5" customHeight="1" x14ac:dyDescent="0.3">
      <c r="A83" s="16" t="s">
        <v>10</v>
      </c>
      <c r="B83" s="15"/>
      <c r="C83" s="15"/>
      <c r="D83" s="15"/>
      <c r="E83" s="13"/>
      <c r="F83" s="13"/>
      <c r="G83" s="13"/>
      <c r="H83" s="13"/>
      <c r="I83" s="13"/>
      <c r="J83" s="13"/>
      <c r="K83" s="13"/>
      <c r="L83" s="13"/>
      <c r="M83" s="14"/>
      <c r="N83" s="13"/>
      <c r="O83" s="13"/>
      <c r="P83" s="13">
        <f>SUM(D83:O83)</f>
        <v>0</v>
      </c>
    </row>
    <row r="84" spans="1:16" s="8" customFormat="1" ht="37.5" customHeight="1" x14ac:dyDescent="0.3">
      <c r="A84" s="12" t="s">
        <v>9</v>
      </c>
      <c r="B84" s="11">
        <f t="shared" ref="B84:P84" si="18">+B82+B79+B76+B68+B63+B53+B46+B37+B27+B17+B11</f>
        <v>589140870.91999996</v>
      </c>
      <c r="C84" s="11">
        <f t="shared" si="18"/>
        <v>0</v>
      </c>
      <c r="D84" s="11">
        <f t="shared" si="18"/>
        <v>10399578.85</v>
      </c>
      <c r="E84" s="9">
        <f t="shared" si="18"/>
        <v>7685044.4600000009</v>
      </c>
      <c r="F84" s="9">
        <f t="shared" si="18"/>
        <v>6140052.3200000003</v>
      </c>
      <c r="G84" s="9">
        <f t="shared" si="18"/>
        <v>22486027.399999999</v>
      </c>
      <c r="H84" s="9">
        <f t="shared" si="18"/>
        <v>12918438.439999998</v>
      </c>
      <c r="I84" s="9">
        <f t="shared" si="18"/>
        <v>12584321.460000003</v>
      </c>
      <c r="J84" s="9">
        <f t="shared" si="18"/>
        <v>11058520.490000002</v>
      </c>
      <c r="K84" s="9">
        <f t="shared" si="18"/>
        <v>0</v>
      </c>
      <c r="L84" s="9">
        <f t="shared" si="18"/>
        <v>0</v>
      </c>
      <c r="M84" s="10">
        <f t="shared" si="18"/>
        <v>0</v>
      </c>
      <c r="N84" s="9">
        <f t="shared" si="18"/>
        <v>0</v>
      </c>
      <c r="O84" s="9">
        <f t="shared" si="18"/>
        <v>0</v>
      </c>
      <c r="P84" s="9">
        <f t="shared" si="18"/>
        <v>83271983.419999987</v>
      </c>
    </row>
    <row r="86" spans="1:16" ht="15.75" thickBot="1" x14ac:dyDescent="0.3">
      <c r="E86" s="7"/>
      <c r="F86" s="7"/>
      <c r="J86" s="7"/>
    </row>
    <row r="87" spans="1:16" ht="30.75" thickBot="1" x14ac:dyDescent="0.3">
      <c r="A87" s="6" t="s">
        <v>8</v>
      </c>
    </row>
    <row r="88" spans="1:16" ht="45.75" thickBot="1" x14ac:dyDescent="0.3">
      <c r="A88" s="6" t="s">
        <v>7</v>
      </c>
    </row>
    <row r="89" spans="1:16" ht="75.75" thickBot="1" x14ac:dyDescent="0.3">
      <c r="A89" s="5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 t="s">
        <v>4</v>
      </c>
      <c r="I93" s="1"/>
      <c r="K93" s="1" t="s">
        <v>4</v>
      </c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4"/>
      <c r="B96" s="1"/>
      <c r="E96" s="41"/>
      <c r="F96" s="41"/>
      <c r="I96" s="1"/>
      <c r="K96" s="39"/>
      <c r="L96" s="39"/>
      <c r="M96" s="39"/>
      <c r="N96" s="39"/>
      <c r="O96" s="39"/>
      <c r="P96" s="39"/>
    </row>
    <row r="97" spans="1:16" ht="21" x14ac:dyDescent="0.35">
      <c r="A97" s="3" t="s">
        <v>3</v>
      </c>
      <c r="B97" s="3"/>
      <c r="C97" s="2"/>
      <c r="D97" s="2"/>
      <c r="E97" s="40" t="s">
        <v>2</v>
      </c>
      <c r="F97" s="40"/>
      <c r="I97" s="1"/>
      <c r="K97" s="38"/>
      <c r="L97" s="38"/>
      <c r="M97" s="38"/>
      <c r="N97" s="38"/>
      <c r="O97" s="38"/>
      <c r="P97" s="38"/>
    </row>
    <row r="98" spans="1:16" ht="21" x14ac:dyDescent="0.35">
      <c r="A98" s="3" t="s">
        <v>1</v>
      </c>
      <c r="B98" s="3"/>
      <c r="C98" s="2"/>
      <c r="D98" s="2"/>
      <c r="E98" s="3" t="s">
        <v>0</v>
      </c>
      <c r="F98" s="2"/>
      <c r="I98" s="1"/>
      <c r="K98" s="39"/>
      <c r="L98" s="39"/>
      <c r="M98" s="39"/>
      <c r="N98" s="39"/>
      <c r="O98" s="39"/>
      <c r="P98" s="39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4">
    <mergeCell ref="A6:P6"/>
    <mergeCell ref="D8:P8"/>
    <mergeCell ref="A2:P2"/>
    <mergeCell ref="A3:P3"/>
    <mergeCell ref="A8:A9"/>
    <mergeCell ref="B8:B9"/>
    <mergeCell ref="C8:C9"/>
    <mergeCell ref="A4:P4"/>
    <mergeCell ref="A5:P5"/>
    <mergeCell ref="K97:P97"/>
    <mergeCell ref="K96:P96"/>
    <mergeCell ref="E97:F97"/>
    <mergeCell ref="E96:F96"/>
    <mergeCell ref="K98:P98"/>
  </mergeCells>
  <pageMargins left="0.31496062992125984" right="0.11811023622047245" top="0.15748031496062992" bottom="0.15748031496062992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2025-08-06T20:35:52Z</dcterms:created>
  <dcterms:modified xsi:type="dcterms:W3CDTF">2025-08-06T21:17:36Z</dcterms:modified>
</cp:coreProperties>
</file>