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137DC5D6-1B0A-4E0D-9044-7B32A62E1C6F}" xr6:coauthVersionLast="47" xr6:coauthVersionMax="47" xr10:uidLastSave="{00000000-0000-0000-0000-000000000000}"/>
  <bookViews>
    <workbookView xWindow="-120" yWindow="-120" windowWidth="19440" windowHeight="14880" activeTab="1" xr2:uid="{6AD34C25-9CE0-4C3A-A7AC-BFFA957835F3}"/>
  </bookViews>
  <sheets>
    <sheet name="ESF SNS" sheetId="1" r:id="rId1"/>
    <sheet name="ERF SRS" sheetId="2" r:id="rId2"/>
  </sheets>
  <externalReferences>
    <externalReference r:id="rId3"/>
    <externalReference r:id="rId4"/>
  </externalReferences>
  <definedNames>
    <definedName name="_xlnm.Print_Area" localSheetId="1">'ERF SRS'!$B$1:$H$42</definedName>
    <definedName name="_xlnm.Print_Area" localSheetId="0">'ESF SNS'!$C$2:$I$68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G7" i="2"/>
  <c r="F10" i="2"/>
  <c r="F11" i="2"/>
  <c r="F13" i="2" s="1"/>
  <c r="G13" i="2"/>
  <c r="F16" i="2"/>
  <c r="F18" i="2"/>
  <c r="F23" i="2" s="1"/>
  <c r="F20" i="2"/>
  <c r="F22" i="2"/>
  <c r="G22" i="2"/>
  <c r="G23" i="2" s="1"/>
  <c r="G29" i="2" s="1"/>
  <c r="F34" i="2"/>
  <c r="G34" i="2"/>
  <c r="H7" i="1"/>
  <c r="F10" i="1"/>
  <c r="F17" i="1" s="1"/>
  <c r="F57" i="1" s="1"/>
  <c r="F60" i="1" s="1"/>
  <c r="F62" i="1" s="1"/>
  <c r="F13" i="1"/>
  <c r="F14" i="1"/>
  <c r="H17" i="1"/>
  <c r="F27" i="1"/>
  <c r="H27" i="1"/>
  <c r="H29" i="1"/>
  <c r="F34" i="1"/>
  <c r="F37" i="1"/>
  <c r="F39" i="1"/>
  <c r="F42" i="1" s="1"/>
  <c r="F52" i="1" s="1"/>
  <c r="H42" i="1"/>
  <c r="F51" i="1"/>
  <c r="H52" i="1"/>
  <c r="H62" i="1"/>
  <c r="F29" i="2" l="1"/>
  <c r="F29" i="1"/>
</calcChain>
</file>

<file path=xl/sharedStrings.xml><?xml version="1.0" encoding="utf-8"?>
<sst xmlns="http://schemas.openxmlformats.org/spreadsheetml/2006/main" count="141" uniqueCount="132">
  <si>
    <t>Administradora Financiera</t>
  </si>
  <si>
    <t>Contador</t>
  </si>
  <si>
    <t>Licda Leonarda Acevedo</t>
  </si>
  <si>
    <t>Licda Yoleidy Esquea E.</t>
  </si>
  <si>
    <t>Revisado Por</t>
  </si>
  <si>
    <t>Realizado por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</si>
  <si>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</si>
  <si>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</si>
  <si>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</si>
  <si>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</si>
  <si>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</si>
  <si>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</si>
  <si>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</si>
  <si>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</si>
  <si>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</si>
  <si>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</si>
  <si>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>Capital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</si>
  <si>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</si>
  <si>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</si>
  <si>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</si>
  <si>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</si>
  <si>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</si>
  <si>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</si>
  <si>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</si>
  <si>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</si>
  <si>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</si>
  <si>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</si>
  <si>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</si>
  <si>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</si>
  <si>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</si>
  <si>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</si>
  <si>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</si>
  <si>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</si>
  <si>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</si>
  <si>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</si>
  <si>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</si>
  <si>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</si>
  <si>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</si>
  <si>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</si>
  <si>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</si>
  <si>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</si>
  <si>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</si>
  <si>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</si>
  <si>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</si>
  <si>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</si>
  <si>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</si>
  <si>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</si>
  <si>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</si>
  <si>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</si>
  <si>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</si>
  <si>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</si>
  <si>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</si>
  <si>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</si>
  <si>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</si>
  <si>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</si>
  <si>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</si>
  <si>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</si>
  <si>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</si>
  <si>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</si>
  <si>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</si>
  <si>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</si>
  <si>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</si>
  <si>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</si>
  <si>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</si>
  <si>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</si>
  <si>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</si>
  <si>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</si>
  <si>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</si>
  <si>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</si>
  <si>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</si>
  <si>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</si>
  <si>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</si>
  <si>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</si>
  <si>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</si>
  <si>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</si>
  <si>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</si>
  <si>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</si>
  <si>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</si>
  <si>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</si>
  <si>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</si>
  <si>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</si>
  <si>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</si>
  <si>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</si>
  <si>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</si>
  <si>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</si>
  <si>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</si>
  <si>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</si>
  <si>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</si>
  <si>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</si>
  <si>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</si>
  <si>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</si>
  <si>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</si>
  <si>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Al  30 de abril 2026</t>
  </si>
  <si>
    <t>Estado de Situación Financiera</t>
  </si>
  <si>
    <t>HOSPITAL REGIONAL DR. LUIS MORILLO KING</t>
  </si>
  <si>
    <t xml:space="preserve">Intereses minoritarios </t>
  </si>
  <si>
    <t>0049</t>
  </si>
  <si>
    <t>Propietarios de la entidad controladora</t>
  </si>
  <si>
    <t>0048</t>
  </si>
  <si>
    <t>Atribuible a: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</si>
  <si>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</si>
  <si>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</si>
  <si>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</si>
  <si>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</si>
  <si>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</si>
  <si>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</si>
  <si>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</si>
  <si>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</si>
  <si>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</si>
  <si>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</si>
  <si>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</si>
  <si>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</si>
  <si>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</si>
  <si>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</si>
  <si>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</si>
  <si>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</si>
  <si>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</si>
  <si>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</si>
  <si>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</si>
  <si>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</si>
  <si>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</si>
  <si>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</si>
  <si>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</si>
  <si>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</si>
  <si>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</si>
  <si>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</si>
  <si>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</si>
  <si>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</si>
  <si>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</si>
  <si>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</si>
  <si>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Del ejercicio terminado al  30 de abril 2026</t>
  </si>
  <si>
    <t>Estado de Rendimiento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</si>
</sst>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41" fontId="3" fillId="2" borderId="1" xfId="0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3" fontId="3" fillId="2" borderId="2" xfId="1" applyFont="1" applyFill="1" applyBorder="1" applyAlignment="1">
      <alignment vertical="center"/>
    </xf>
    <xf numFmtId="0" fontId="2" fillId="0" borderId="0" xfId="0" applyFont="1"/>
    <xf numFmtId="41" fontId="2" fillId="2" borderId="0" xfId="0" applyNumberFormat="1" applyFont="1" applyFill="1" applyAlignment="1">
      <alignment horizontal="left" vertical="center" indent="5"/>
    </xf>
    <xf numFmtId="0" fontId="2" fillId="2" borderId="0" xfId="0" applyFont="1" applyFill="1"/>
    <xf numFmtId="49" fontId="0" fillId="0" borderId="0" xfId="0" applyNumberFormat="1"/>
    <xf numFmtId="41" fontId="2" fillId="2" borderId="2" xfId="0" applyNumberFormat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1" fontId="2" fillId="2" borderId="0" xfId="0" applyNumberFormat="1" applyFont="1" applyFill="1"/>
    <xf numFmtId="41" fontId="2" fillId="0" borderId="0" xfId="0" applyNumberFormat="1" applyFont="1"/>
    <xf numFmtId="43" fontId="2" fillId="2" borderId="0" xfId="1" applyFont="1" applyFill="1"/>
    <xf numFmtId="0" fontId="3" fillId="2" borderId="0" xfId="0" applyFont="1" applyFill="1" applyAlignment="1">
      <alignment horizontal="left" vertical="top"/>
    </xf>
    <xf numFmtId="43" fontId="3" fillId="2" borderId="0" xfId="1" applyFont="1" applyFill="1" applyAlignment="1">
      <alignment vertical="center"/>
    </xf>
    <xf numFmtId="41" fontId="2" fillId="2" borderId="2" xfId="0" applyNumberFormat="1" applyFont="1" applyFill="1" applyBorder="1"/>
    <xf numFmtId="43" fontId="2" fillId="2" borderId="2" xfId="1" applyFont="1" applyFill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7" fontId="2" fillId="0" borderId="0" xfId="0" applyNumberFormat="1" applyFont="1" applyAlignment="1">
      <alignment vertical="center"/>
    </xf>
    <xf numFmtId="43" fontId="12" fillId="2" borderId="2" xfId="1" applyFont="1" applyFill="1" applyBorder="1" applyAlignment="1">
      <alignment vertical="center"/>
    </xf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3" fontId="12" fillId="2" borderId="0" xfId="1" applyFont="1" applyFill="1" applyAlignment="1">
      <alignment vertical="center"/>
    </xf>
    <xf numFmtId="41" fontId="12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87343</xdr:colOff>
      <xdr:row>2</xdr:row>
      <xdr:rowOff>127598</xdr:rowOff>
    </xdr:from>
    <xdr:ext cx="1087647" cy="525408"/>
    <xdr:pic>
      <xdr:nvPicPr>
        <xdr:cNvPr id="2" name="Imagen 1">
          <a:extLst>
            <a:ext uri="{FF2B5EF4-FFF2-40B4-BE49-F238E27FC236}">
              <a16:creationId xmlns:a16="http://schemas.microsoft.com/office/drawing/2014/main" id="{01B18D75-3635-44E9-85E3-E02744F8C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43" y="508598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2</xdr:row>
      <xdr:rowOff>19050</xdr:rowOff>
    </xdr:from>
    <xdr:ext cx="974707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07501381-5D97-4ABF-BD0A-B8EA7896E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400050"/>
          <a:ext cx="97470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4-ESTADOS%20FINANCIEROS%20ABRIL%202026.xlsx" TargetMode="External"/><Relationship Id="rId1" Type="http://schemas.openxmlformats.org/officeDocument/2006/relationships/externalLinkPath" Target="/Users/Usuario/Downloads/4-ESTADOS%20FINANCIEROS%20ABRIL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Comprobacion"/>
      <sheetName val="7-Efectivo"/>
      <sheetName val="8-Cuenta por Cobrar"/>
      <sheetName val="9-Inventario"/>
      <sheetName val="11-CXP Corto plazo"/>
      <sheetName val="13-Benef. Empl x p Corto Plazo"/>
      <sheetName val="15-Benef.Emplxpagar Larg.Plaz"/>
      <sheetName val="17-Ingresos"/>
      <sheetName val="18-22-Total Gasto"/>
      <sheetName val="10-Mobiliario Eq. Ofc."/>
      <sheetName val="14-CXP Largo Plazo"/>
      <sheetName val="16-Patrimonio"/>
      <sheetName val="12-Retenciones y Acum."/>
      <sheetName val="ECAMP"/>
      <sheetName val="EST. Flujo Efc"/>
    </sheetNames>
    <sheetDataSet>
      <sheetData sheetId="0"/>
      <sheetData sheetId="1">
        <row r="37">
          <cell r="C37">
            <v>11442081.84</v>
          </cell>
        </row>
      </sheetData>
      <sheetData sheetId="2">
        <row r="17">
          <cell r="B17">
            <v>11167976.200000003</v>
          </cell>
        </row>
      </sheetData>
      <sheetData sheetId="3">
        <row r="15">
          <cell r="B15">
            <v>22897330.73</v>
          </cell>
        </row>
      </sheetData>
      <sheetData sheetId="4">
        <row r="13">
          <cell r="B13">
            <v>68196641.040000007</v>
          </cell>
        </row>
      </sheetData>
      <sheetData sheetId="5">
        <row r="17">
          <cell r="B17">
            <v>2247790.48</v>
          </cell>
        </row>
      </sheetData>
      <sheetData sheetId="6"/>
      <sheetData sheetId="7">
        <row r="10">
          <cell r="B10">
            <v>5752238.71</v>
          </cell>
        </row>
        <row r="23">
          <cell r="B23">
            <v>4000000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164000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300666.15999999997</v>
          </cell>
        </row>
        <row r="23">
          <cell r="B23">
            <v>0</v>
          </cell>
        </row>
        <row r="24">
          <cell r="B24">
            <v>112657.5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281430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439550</v>
          </cell>
        </row>
        <row r="32">
          <cell r="B32">
            <v>5109304.46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355632.46</v>
          </cell>
        </row>
        <row r="36">
          <cell r="B36">
            <v>2750</v>
          </cell>
        </row>
        <row r="37">
          <cell r="B37">
            <v>975.06</v>
          </cell>
        </row>
        <row r="38">
          <cell r="B38">
            <v>19656.05</v>
          </cell>
        </row>
        <row r="39">
          <cell r="B39">
            <v>0</v>
          </cell>
        </row>
        <row r="40">
          <cell r="B40">
            <v>528976.30000000005</v>
          </cell>
        </row>
        <row r="41">
          <cell r="B41">
            <v>0</v>
          </cell>
        </row>
        <row r="42">
          <cell r="B42">
            <v>1674179.72</v>
          </cell>
        </row>
        <row r="43">
          <cell r="B43">
            <v>30120</v>
          </cell>
        </row>
        <row r="44">
          <cell r="B44">
            <v>0</v>
          </cell>
        </row>
        <row r="45">
          <cell r="B45">
            <v>283957.5</v>
          </cell>
        </row>
        <row r="56">
          <cell r="B56">
            <v>14313.3</v>
          </cell>
        </row>
      </sheetData>
      <sheetData sheetId="9"/>
      <sheetData sheetId="10"/>
      <sheetData sheetId="11"/>
      <sheetData sheetId="12">
        <row r="20">
          <cell r="B20">
            <v>209882.23999999999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68ED-741F-4A75-9924-7C49EFAEA821}">
  <sheetPr>
    <tabColor rgb="FF92D050"/>
  </sheetPr>
  <dimension ref="A1:L73"/>
  <sheetViews>
    <sheetView showGridLines="0" topLeftCell="C1" zoomScale="106" zoomScaleNormal="106" workbookViewId="0">
      <selection activeCell="I16" sqref="I16"/>
    </sheetView>
  </sheetViews>
  <sheetFormatPr baseColWidth="10" defaultColWidth="11.42578125" defaultRowHeight="15" x14ac:dyDescent="0.2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8.7109375" style="2" customWidth="1"/>
    <col min="10" max="10" width="14.140625" style="1" customWidth="1"/>
    <col min="11" max="11" width="28.7109375" style="1" customWidth="1"/>
    <col min="12" max="12" width="20.42578125" style="1" customWidth="1"/>
    <col min="13" max="16384" width="11.42578125" style="1"/>
  </cols>
  <sheetData>
    <row r="1" spans="1:9" x14ac:dyDescent="0.25">
      <c r="C1" s="7"/>
      <c r="D1" s="7"/>
      <c r="E1" s="7"/>
      <c r="F1" s="7"/>
      <c r="G1" s="7"/>
      <c r="H1" s="7"/>
    </row>
    <row r="2" spans="1:9" ht="18.75" x14ac:dyDescent="0.25">
      <c r="C2" s="50" t="s">
        <v>94</v>
      </c>
      <c r="D2" s="50"/>
      <c r="E2" s="50"/>
      <c r="F2" s="50"/>
      <c r="G2" s="50"/>
      <c r="H2" s="50"/>
    </row>
    <row r="3" spans="1:9" ht="15.75" x14ac:dyDescent="0.25">
      <c r="C3" s="49" t="s">
        <v>93</v>
      </c>
      <c r="D3" s="49"/>
      <c r="E3" s="49"/>
      <c r="F3" s="49"/>
      <c r="G3" s="49"/>
      <c r="H3" s="49"/>
    </row>
    <row r="4" spans="1:9" ht="15.75" x14ac:dyDescent="0.25">
      <c r="C4" s="49" t="s">
        <v>92</v>
      </c>
      <c r="D4" s="49"/>
      <c r="E4" s="49"/>
      <c r="F4" s="49"/>
      <c r="G4" s="49"/>
      <c r="H4" s="49"/>
    </row>
    <row r="5" spans="1:9" ht="15.75" x14ac:dyDescent="0.25">
      <c r="C5" s="49" t="s">
        <v>91</v>
      </c>
      <c r="D5" s="49"/>
      <c r="E5" s="49"/>
      <c r="F5" s="49"/>
      <c r="G5" s="49"/>
      <c r="H5" s="49"/>
    </row>
    <row r="6" spans="1:9" x14ac:dyDescent="0.25">
      <c r="C6" s="7"/>
      <c r="D6" s="48"/>
      <c r="E6" s="48"/>
      <c r="F6" s="7"/>
      <c r="G6" s="7"/>
      <c r="H6" s="7"/>
    </row>
    <row r="7" spans="1:9" x14ac:dyDescent="0.25">
      <c r="C7" s="7"/>
      <c r="D7" s="7"/>
      <c r="E7" s="7"/>
      <c r="F7" s="46">
        <v>2026</v>
      </c>
      <c r="G7" s="47"/>
      <c r="H7" s="46">
        <f>+[2]BC!G11</f>
        <v>2016</v>
      </c>
    </row>
    <row r="8" spans="1:9" x14ac:dyDescent="0.25">
      <c r="A8" s="3" t="s">
        <v>90</v>
      </c>
      <c r="C8" s="9" t="s">
        <v>89</v>
      </c>
      <c r="D8" s="44"/>
      <c r="E8" s="44"/>
      <c r="F8" s="45"/>
      <c r="G8" s="18"/>
      <c r="H8" s="18"/>
    </row>
    <row r="9" spans="1:9" x14ac:dyDescent="0.25">
      <c r="C9" s="9" t="s">
        <v>88</v>
      </c>
      <c r="D9" s="44"/>
      <c r="E9" s="44"/>
      <c r="F9" s="18"/>
      <c r="G9" s="18"/>
      <c r="H9" s="18"/>
    </row>
    <row r="10" spans="1:9" x14ac:dyDescent="0.25">
      <c r="A10" s="3" t="s">
        <v>87</v>
      </c>
      <c r="C10" s="7"/>
      <c r="D10" s="7" t="s">
        <v>86</v>
      </c>
      <c r="E10" s="7"/>
      <c r="F10" s="43">
        <f>'[1]7-Efectivo'!C37</f>
        <v>11442081.84</v>
      </c>
      <c r="G10" s="14"/>
      <c r="H10" s="15"/>
    </row>
    <row r="11" spans="1:9" customFormat="1" x14ac:dyDescent="0.25">
      <c r="A11" s="28" t="s">
        <v>85</v>
      </c>
      <c r="B11" s="25"/>
      <c r="C11" s="27"/>
      <c r="D11" s="7" t="s">
        <v>84</v>
      </c>
      <c r="E11" s="7"/>
      <c r="F11" s="31"/>
      <c r="G11" s="26"/>
      <c r="H11" s="31"/>
      <c r="I11" s="25"/>
    </row>
    <row r="12" spans="1:9" customFormat="1" x14ac:dyDescent="0.25">
      <c r="A12" s="28" t="s">
        <v>83</v>
      </c>
      <c r="B12" s="25"/>
      <c r="C12" s="27"/>
      <c r="D12" s="7" t="s">
        <v>82</v>
      </c>
      <c r="E12" s="7"/>
      <c r="F12" s="31"/>
      <c r="G12" s="26"/>
      <c r="H12" s="31"/>
      <c r="I12" s="25"/>
    </row>
    <row r="13" spans="1:9" customFormat="1" x14ac:dyDescent="0.25">
      <c r="A13" s="28" t="s">
        <v>81</v>
      </c>
      <c r="B13" s="25"/>
      <c r="C13" s="27"/>
      <c r="D13" s="7" t="s">
        <v>80</v>
      </c>
      <c r="E13" s="7"/>
      <c r="F13" s="33">
        <f>'[1]8-Cuenta por Cobrar'!B17</f>
        <v>11167976.200000003</v>
      </c>
      <c r="G13" s="26"/>
      <c r="H13" s="31"/>
      <c r="I13" s="25"/>
    </row>
    <row r="14" spans="1:9" x14ac:dyDescent="0.25">
      <c r="A14" s="3" t="s">
        <v>79</v>
      </c>
      <c r="C14" s="7"/>
      <c r="D14" s="7" t="s">
        <v>78</v>
      </c>
      <c r="E14" s="7"/>
      <c r="F14" s="42">
        <f>'[1]9-Inventario'!B15</f>
        <v>22897330.73</v>
      </c>
      <c r="G14" s="14"/>
      <c r="H14" s="15"/>
      <c r="I14" s="41"/>
    </row>
    <row r="15" spans="1:9" customFormat="1" x14ac:dyDescent="0.25">
      <c r="A15" s="28" t="s">
        <v>77</v>
      </c>
      <c r="B15" s="25"/>
      <c r="C15" s="27"/>
      <c r="D15" s="7" t="s">
        <v>76</v>
      </c>
      <c r="E15" s="7"/>
      <c r="F15" s="31">
        <v>0</v>
      </c>
      <c r="G15" s="26"/>
      <c r="H15" s="31"/>
      <c r="I15" s="25"/>
    </row>
    <row r="16" spans="1:9" customFormat="1" x14ac:dyDescent="0.25">
      <c r="A16" s="28" t="s">
        <v>75</v>
      </c>
      <c r="B16" s="25"/>
      <c r="C16" s="27"/>
      <c r="D16" s="7" t="s">
        <v>74</v>
      </c>
      <c r="E16" s="7"/>
      <c r="F16" s="36"/>
      <c r="G16" s="26"/>
      <c r="H16" s="36"/>
      <c r="I16" s="25"/>
    </row>
    <row r="17" spans="1:12" x14ac:dyDescent="0.25">
      <c r="C17" s="9" t="s">
        <v>73</v>
      </c>
      <c r="D17" s="7"/>
      <c r="E17" s="7"/>
      <c r="F17" s="24">
        <f>SUM(F9:F16)</f>
        <v>45507388.770000003</v>
      </c>
      <c r="G17" s="14"/>
      <c r="H17" s="22">
        <f>SUM(H9:H16)</f>
        <v>0</v>
      </c>
    </row>
    <row r="18" spans="1:12" x14ac:dyDescent="0.25">
      <c r="C18" s="9"/>
      <c r="D18" s="7"/>
      <c r="E18" s="7"/>
      <c r="F18" s="17"/>
      <c r="G18" s="14"/>
      <c r="H18" s="17"/>
    </row>
    <row r="19" spans="1:12" x14ac:dyDescent="0.25">
      <c r="C19" s="9" t="s">
        <v>72</v>
      </c>
      <c r="D19" s="7"/>
      <c r="E19" s="7"/>
      <c r="F19" s="15"/>
      <c r="G19" s="15"/>
      <c r="H19" s="15"/>
    </row>
    <row r="20" spans="1:12" customFormat="1" x14ac:dyDescent="0.25">
      <c r="A20" s="28" t="s">
        <v>71</v>
      </c>
      <c r="B20" s="25"/>
      <c r="C20" s="27"/>
      <c r="D20" s="7" t="s">
        <v>70</v>
      </c>
      <c r="E20" s="7"/>
      <c r="F20" s="31">
        <v>0</v>
      </c>
      <c r="G20" s="26"/>
      <c r="H20" s="31"/>
      <c r="I20" s="25"/>
    </row>
    <row r="21" spans="1:12" customFormat="1" x14ac:dyDescent="0.25">
      <c r="A21" s="28" t="s">
        <v>69</v>
      </c>
      <c r="B21" s="25"/>
      <c r="C21" s="27"/>
      <c r="D21" s="7" t="s">
        <v>68</v>
      </c>
      <c r="E21" s="7"/>
      <c r="F21" s="31"/>
      <c r="G21" s="26"/>
      <c r="H21" s="31"/>
      <c r="I21" s="25"/>
    </row>
    <row r="22" spans="1:12" customFormat="1" x14ac:dyDescent="0.25">
      <c r="A22" s="28" t="s">
        <v>67</v>
      </c>
      <c r="B22" s="25"/>
      <c r="C22" s="27"/>
      <c r="D22" s="7" t="s">
        <v>66</v>
      </c>
      <c r="E22" s="7"/>
      <c r="F22" s="31"/>
      <c r="G22" s="26"/>
      <c r="H22" s="31"/>
      <c r="I22" s="25"/>
    </row>
    <row r="23" spans="1:12" customFormat="1" x14ac:dyDescent="0.25">
      <c r="A23" s="28" t="s">
        <v>65</v>
      </c>
      <c r="B23" s="25"/>
      <c r="C23" s="27"/>
      <c r="D23" s="7" t="s">
        <v>64</v>
      </c>
      <c r="E23" s="7"/>
      <c r="F23" s="31">
        <v>0</v>
      </c>
      <c r="G23" s="26"/>
      <c r="H23" s="31"/>
      <c r="I23" s="25"/>
    </row>
    <row r="24" spans="1:12" x14ac:dyDescent="0.25">
      <c r="A24" s="3" t="s">
        <v>63</v>
      </c>
      <c r="C24" s="7"/>
      <c r="D24" s="7" t="s">
        <v>62</v>
      </c>
      <c r="E24" s="7"/>
      <c r="F24" s="29">
        <v>0</v>
      </c>
      <c r="G24" s="14"/>
      <c r="H24" s="15"/>
      <c r="L24" s="38"/>
    </row>
    <row r="25" spans="1:12" x14ac:dyDescent="0.25">
      <c r="A25" s="3" t="s">
        <v>61</v>
      </c>
      <c r="C25" s="7"/>
      <c r="D25" s="7" t="s">
        <v>60</v>
      </c>
      <c r="E25" s="7"/>
      <c r="F25" s="15"/>
      <c r="G25" s="14"/>
      <c r="H25" s="15"/>
      <c r="I25" s="40"/>
      <c r="L25" s="38"/>
    </row>
    <row r="26" spans="1:12" customFormat="1" x14ac:dyDescent="0.25">
      <c r="A26" s="28" t="s">
        <v>59</v>
      </c>
      <c r="B26" s="25"/>
      <c r="C26" s="27"/>
      <c r="D26" s="7" t="s">
        <v>58</v>
      </c>
      <c r="E26" s="7"/>
      <c r="F26" s="31"/>
      <c r="G26" s="26"/>
      <c r="H26" s="31"/>
      <c r="I26" s="2"/>
      <c r="L26" s="39"/>
    </row>
    <row r="27" spans="1:12" x14ac:dyDescent="0.25">
      <c r="C27" s="9" t="s">
        <v>57</v>
      </c>
      <c r="D27" s="7"/>
      <c r="E27" s="7"/>
      <c r="F27" s="22">
        <f>SUM(F20:F26)</f>
        <v>0</v>
      </c>
      <c r="G27" s="14"/>
      <c r="H27" s="22">
        <f>SUM(H20:H26)</f>
        <v>0</v>
      </c>
      <c r="L27" s="38"/>
    </row>
    <row r="28" spans="1:12" x14ac:dyDescent="0.25">
      <c r="C28" s="9"/>
      <c r="D28" s="7"/>
      <c r="E28" s="7"/>
      <c r="F28" s="17"/>
      <c r="G28" s="14"/>
      <c r="H28" s="17"/>
      <c r="L28" s="38"/>
    </row>
    <row r="29" spans="1:12" ht="15.75" thickBot="1" x14ac:dyDescent="0.3">
      <c r="C29" s="9" t="s">
        <v>56</v>
      </c>
      <c r="D29" s="7"/>
      <c r="E29" s="7"/>
      <c r="F29" s="21">
        <f>SUM(F27,F17)</f>
        <v>45507388.770000003</v>
      </c>
      <c r="G29" s="23"/>
      <c r="H29" s="20">
        <f>SUM(H27,H17)</f>
        <v>0</v>
      </c>
    </row>
    <row r="30" spans="1:12" ht="15.75" thickTop="1" x14ac:dyDescent="0.25">
      <c r="C30" s="7"/>
      <c r="D30" s="7" t="s">
        <v>55</v>
      </c>
      <c r="E30" s="7"/>
      <c r="F30" s="15"/>
      <c r="G30" s="15"/>
      <c r="H30" s="15"/>
    </row>
    <row r="31" spans="1:12" x14ac:dyDescent="0.25">
      <c r="C31" s="9" t="s">
        <v>54</v>
      </c>
      <c r="D31" s="7"/>
      <c r="E31" s="7"/>
      <c r="F31" s="15"/>
      <c r="G31" s="15"/>
      <c r="H31" s="15"/>
    </row>
    <row r="32" spans="1:12" x14ac:dyDescent="0.25">
      <c r="C32" s="9" t="s">
        <v>53</v>
      </c>
      <c r="D32" s="7"/>
      <c r="E32" s="7"/>
      <c r="F32" s="14"/>
      <c r="G32" s="14"/>
      <c r="H32" s="14"/>
    </row>
    <row r="33" spans="1:9" customFormat="1" x14ac:dyDescent="0.25">
      <c r="A33" s="28" t="s">
        <v>52</v>
      </c>
      <c r="B33" s="25"/>
      <c r="C33" s="27"/>
      <c r="D33" s="7" t="s">
        <v>51</v>
      </c>
      <c r="E33" s="7"/>
      <c r="F33" s="31">
        <v>0</v>
      </c>
      <c r="G33" s="31"/>
      <c r="H33" s="31"/>
      <c r="I33" s="25"/>
    </row>
    <row r="34" spans="1:9" x14ac:dyDescent="0.25">
      <c r="A34" s="3" t="s">
        <v>50</v>
      </c>
      <c r="C34" s="7"/>
      <c r="D34" s="7" t="s">
        <v>49</v>
      </c>
      <c r="E34" s="7"/>
      <c r="F34" s="30">
        <f>'[1]11-CXP Corto plazo'!B13</f>
        <v>68196641.040000007</v>
      </c>
      <c r="G34" s="14"/>
      <c r="H34" s="15"/>
      <c r="I34" s="4"/>
    </row>
    <row r="35" spans="1:9" customFormat="1" x14ac:dyDescent="0.25">
      <c r="A35" s="28" t="s">
        <v>48</v>
      </c>
      <c r="B35" s="25"/>
      <c r="C35" s="27"/>
      <c r="D35" s="7" t="s">
        <v>47</v>
      </c>
      <c r="E35" s="7"/>
      <c r="F35" s="31"/>
      <c r="G35" s="26"/>
      <c r="H35" s="31"/>
      <c r="I35" s="25"/>
    </row>
    <row r="36" spans="1:9" customFormat="1" x14ac:dyDescent="0.25">
      <c r="A36" s="28" t="s">
        <v>46</v>
      </c>
      <c r="B36" s="25"/>
      <c r="C36" s="27"/>
      <c r="D36" s="7" t="s">
        <v>45</v>
      </c>
      <c r="E36" s="7"/>
      <c r="F36" s="31"/>
      <c r="G36" s="26"/>
      <c r="H36" s="31"/>
      <c r="I36" s="25"/>
    </row>
    <row r="37" spans="1:9" customFormat="1" x14ac:dyDescent="0.25">
      <c r="A37" s="28" t="s">
        <v>44</v>
      </c>
      <c r="B37" s="25"/>
      <c r="C37" s="27"/>
      <c r="D37" s="7" t="s">
        <v>43</v>
      </c>
      <c r="E37" s="7"/>
      <c r="F37" s="33">
        <f>'[1]12-Retenciones y Acum.'!B20</f>
        <v>209882.23999999999</v>
      </c>
      <c r="G37" s="26"/>
      <c r="H37" s="31"/>
      <c r="I37" s="25"/>
    </row>
    <row r="38" spans="1:9" customFormat="1" x14ac:dyDescent="0.25">
      <c r="A38" s="28" t="s">
        <v>42</v>
      </c>
      <c r="B38" s="25"/>
      <c r="C38" s="27"/>
      <c r="D38" s="7" t="s">
        <v>41</v>
      </c>
      <c r="E38" s="7"/>
      <c r="F38" s="31">
        <v>0</v>
      </c>
      <c r="G38" s="26"/>
      <c r="H38" s="31"/>
      <c r="I38" s="25"/>
    </row>
    <row r="39" spans="1:9" customFormat="1" x14ac:dyDescent="0.25">
      <c r="A39" s="28" t="s">
        <v>40</v>
      </c>
      <c r="B39" s="25"/>
      <c r="C39" s="27"/>
      <c r="D39" s="7" t="s">
        <v>39</v>
      </c>
      <c r="E39" s="7"/>
      <c r="F39" s="37">
        <f>'[1]13-Benef. Empl x p Corto Plazo'!B17</f>
        <v>2247790.48</v>
      </c>
      <c r="G39" s="26"/>
      <c r="H39" s="31"/>
      <c r="I39" s="25"/>
    </row>
    <row r="40" spans="1:9" customFormat="1" x14ac:dyDescent="0.25">
      <c r="A40" s="28" t="s">
        <v>38</v>
      </c>
      <c r="B40" s="25"/>
      <c r="C40" s="27"/>
      <c r="D40" s="7" t="s">
        <v>37</v>
      </c>
      <c r="E40" s="7"/>
      <c r="F40" s="31"/>
      <c r="G40" s="26"/>
      <c r="H40" s="31"/>
      <c r="I40" s="25"/>
    </row>
    <row r="41" spans="1:9" customFormat="1" x14ac:dyDescent="0.25">
      <c r="A41" s="28" t="s">
        <v>36</v>
      </c>
      <c r="B41" s="25"/>
      <c r="C41" s="27"/>
      <c r="D41" s="7" t="s">
        <v>35</v>
      </c>
      <c r="E41" s="7"/>
      <c r="F41" s="36">
        <v>0</v>
      </c>
      <c r="G41" s="26"/>
      <c r="H41" s="31"/>
      <c r="I41" s="25"/>
    </row>
    <row r="42" spans="1:9" x14ac:dyDescent="0.25">
      <c r="C42" s="9" t="s">
        <v>34</v>
      </c>
      <c r="D42" s="7"/>
      <c r="E42" s="7"/>
      <c r="F42" s="35">
        <f>SUM(F33:F41)</f>
        <v>70654313.760000005</v>
      </c>
      <c r="G42" s="14"/>
      <c r="H42" s="17">
        <f>SUM(H33:H41)</f>
        <v>0</v>
      </c>
      <c r="I42" s="4"/>
    </row>
    <row r="43" spans="1:9" x14ac:dyDescent="0.25">
      <c r="C43" s="9"/>
      <c r="D43" s="7"/>
      <c r="E43" s="7"/>
      <c r="F43" s="17"/>
      <c r="G43" s="14"/>
      <c r="H43" s="15"/>
    </row>
    <row r="44" spans="1:9" customFormat="1" x14ac:dyDescent="0.25">
      <c r="A44" s="28"/>
      <c r="B44" s="25"/>
      <c r="C44" s="34" t="s">
        <v>33</v>
      </c>
      <c r="D44" s="27"/>
      <c r="E44" s="27"/>
      <c r="F44" s="31"/>
      <c r="G44" s="31"/>
      <c r="H44" s="31"/>
      <c r="I44" s="25"/>
    </row>
    <row r="45" spans="1:9" customFormat="1" x14ac:dyDescent="0.25">
      <c r="A45" s="28" t="s">
        <v>32</v>
      </c>
      <c r="B45" s="25"/>
      <c r="C45" s="27"/>
      <c r="D45" s="7" t="s">
        <v>31</v>
      </c>
      <c r="E45" s="7"/>
      <c r="F45" s="31"/>
      <c r="G45" s="26"/>
      <c r="H45" s="31"/>
      <c r="I45" s="25"/>
    </row>
    <row r="46" spans="1:9" customFormat="1" x14ac:dyDescent="0.25">
      <c r="A46" s="28" t="s">
        <v>30</v>
      </c>
      <c r="B46" s="25"/>
      <c r="C46" s="27"/>
      <c r="D46" s="7" t="s">
        <v>29</v>
      </c>
      <c r="E46" s="7"/>
      <c r="F46" s="31"/>
      <c r="G46" s="26"/>
      <c r="H46" s="31"/>
      <c r="I46" s="25"/>
    </row>
    <row r="47" spans="1:9" customFormat="1" x14ac:dyDescent="0.25">
      <c r="A47" s="28" t="s">
        <v>28</v>
      </c>
      <c r="B47" s="25"/>
      <c r="C47" s="27"/>
      <c r="D47" s="7" t="s">
        <v>27</v>
      </c>
      <c r="E47" s="7"/>
      <c r="F47" s="31"/>
      <c r="G47" s="26"/>
      <c r="H47" s="31"/>
      <c r="I47" s="25"/>
    </row>
    <row r="48" spans="1:9" customFormat="1" x14ac:dyDescent="0.25">
      <c r="A48" s="28" t="s">
        <v>26</v>
      </c>
      <c r="B48" s="25"/>
      <c r="C48" s="27"/>
      <c r="D48" s="7" t="s">
        <v>25</v>
      </c>
      <c r="E48" s="7"/>
      <c r="F48" s="31"/>
      <c r="G48" s="26"/>
      <c r="H48" s="31"/>
      <c r="I48" s="25"/>
    </row>
    <row r="49" spans="1:11" customFormat="1" x14ac:dyDescent="0.25">
      <c r="A49" s="28" t="s">
        <v>24</v>
      </c>
      <c r="B49" s="25"/>
      <c r="C49" s="27"/>
      <c r="D49" s="7" t="s">
        <v>23</v>
      </c>
      <c r="E49" s="7"/>
      <c r="F49" s="36"/>
      <c r="G49" s="26"/>
      <c r="H49" s="31"/>
      <c r="I49" s="25"/>
    </row>
    <row r="50" spans="1:11" customFormat="1" x14ac:dyDescent="0.25">
      <c r="A50" s="28" t="s">
        <v>22</v>
      </c>
      <c r="B50" s="25"/>
      <c r="C50" s="27"/>
      <c r="D50" s="7" t="s">
        <v>21</v>
      </c>
      <c r="E50" s="7"/>
      <c r="F50" s="31"/>
      <c r="G50" s="26"/>
      <c r="H50" s="31"/>
      <c r="I50" s="25"/>
    </row>
    <row r="51" spans="1:11" customFormat="1" ht="16.5" customHeight="1" x14ac:dyDescent="0.25">
      <c r="A51" s="28"/>
      <c r="B51" s="25"/>
      <c r="C51" s="34" t="s">
        <v>20</v>
      </c>
      <c r="D51" s="27"/>
      <c r="E51" s="27"/>
      <c r="F51" s="22">
        <f>+F45+F49</f>
        <v>0</v>
      </c>
      <c r="G51" s="26"/>
      <c r="H51" s="15"/>
      <c r="I51" s="25"/>
    </row>
    <row r="52" spans="1:11" x14ac:dyDescent="0.25">
      <c r="C52" s="9" t="s">
        <v>19</v>
      </c>
      <c r="D52" s="7"/>
      <c r="E52" s="7"/>
      <c r="F52" s="35">
        <f>+F42+F51</f>
        <v>70654313.760000005</v>
      </c>
      <c r="G52" s="23"/>
      <c r="H52" s="22">
        <f>SUM(H42,H51)</f>
        <v>0</v>
      </c>
    </row>
    <row r="53" spans="1:11" x14ac:dyDescent="0.25">
      <c r="C53" s="9"/>
      <c r="D53" s="7"/>
      <c r="E53" s="7"/>
      <c r="F53" s="15"/>
      <c r="G53" s="15"/>
      <c r="H53" s="15"/>
    </row>
    <row r="54" spans="1:11" x14ac:dyDescent="0.25">
      <c r="C54" s="9" t="s">
        <v>18</v>
      </c>
      <c r="D54" s="7"/>
      <c r="E54" s="7"/>
      <c r="F54" s="15"/>
      <c r="G54" s="15"/>
      <c r="H54" s="15"/>
    </row>
    <row r="55" spans="1:11" customFormat="1" x14ac:dyDescent="0.25">
      <c r="A55" s="28" t="s">
        <v>17</v>
      </c>
      <c r="B55" s="25"/>
      <c r="C55" s="34"/>
      <c r="D55" s="7" t="s">
        <v>16</v>
      </c>
      <c r="E55" s="7"/>
      <c r="F55" s="33"/>
      <c r="G55" s="26"/>
      <c r="H55" s="31"/>
      <c r="I55" s="32"/>
    </row>
    <row r="56" spans="1:11" customFormat="1" x14ac:dyDescent="0.25">
      <c r="A56" s="28" t="s">
        <v>15</v>
      </c>
      <c r="B56" s="25"/>
      <c r="C56" s="27"/>
      <c r="D56" s="7" t="s">
        <v>14</v>
      </c>
      <c r="E56" s="7"/>
      <c r="F56" s="30"/>
      <c r="G56" s="26"/>
      <c r="H56" s="31"/>
      <c r="I56" s="25"/>
    </row>
    <row r="57" spans="1:11" x14ac:dyDescent="0.25">
      <c r="A57" s="3" t="s">
        <v>13</v>
      </c>
      <c r="C57" s="7"/>
      <c r="D57" s="7" t="s">
        <v>12</v>
      </c>
      <c r="E57" s="7"/>
      <c r="F57" s="30">
        <f>F17-F42</f>
        <v>-25146924.990000002</v>
      </c>
      <c r="G57" s="14"/>
      <c r="H57" s="15"/>
    </row>
    <row r="58" spans="1:11" x14ac:dyDescent="0.25">
      <c r="A58" s="3" t="s">
        <v>11</v>
      </c>
      <c r="C58" s="7"/>
      <c r="D58" s="7" t="s">
        <v>10</v>
      </c>
      <c r="E58" s="7"/>
      <c r="F58" s="29">
        <v>0</v>
      </c>
      <c r="G58" s="14"/>
      <c r="H58" s="29"/>
      <c r="I58" s="4"/>
    </row>
    <row r="59" spans="1:11" customFormat="1" x14ac:dyDescent="0.25">
      <c r="A59" s="28" t="s">
        <v>9</v>
      </c>
      <c r="B59" s="25"/>
      <c r="C59" s="27"/>
      <c r="D59" s="7" t="s">
        <v>8</v>
      </c>
      <c r="E59" s="7"/>
      <c r="F59" s="15"/>
      <c r="G59" s="26"/>
      <c r="H59" s="15"/>
      <c r="I59" s="25"/>
    </row>
    <row r="60" spans="1:11" x14ac:dyDescent="0.25">
      <c r="C60" s="9" t="s">
        <v>7</v>
      </c>
      <c r="D60" s="7"/>
      <c r="E60" s="7"/>
      <c r="F60" s="24">
        <f>+F55+F57+F58</f>
        <v>-25146924.990000002</v>
      </c>
      <c r="G60" s="23"/>
      <c r="H60" s="22"/>
    </row>
    <row r="61" spans="1:11" x14ac:dyDescent="0.25">
      <c r="C61" s="9"/>
      <c r="D61" s="7"/>
      <c r="E61" s="7"/>
      <c r="F61" s="18"/>
      <c r="G61" s="18"/>
      <c r="H61" s="18"/>
    </row>
    <row r="62" spans="1:11" ht="15.75" thickBot="1" x14ac:dyDescent="0.3">
      <c r="C62" s="9" t="s">
        <v>6</v>
      </c>
      <c r="D62" s="7"/>
      <c r="E62" s="7"/>
      <c r="F62" s="21">
        <f>+F60+F42</f>
        <v>45507388.770000003</v>
      </c>
      <c r="G62" s="18"/>
      <c r="H62" s="20">
        <f>+H52+H60</f>
        <v>0</v>
      </c>
      <c r="I62" s="16"/>
      <c r="J62" s="19"/>
      <c r="K62" s="19"/>
    </row>
    <row r="63" spans="1:11" ht="15.75" thickTop="1" x14ac:dyDescent="0.25">
      <c r="C63" s="9"/>
      <c r="D63" s="7"/>
      <c r="E63" s="7"/>
      <c r="F63" s="17"/>
      <c r="G63" s="18"/>
      <c r="H63" s="17"/>
      <c r="I63" s="16"/>
      <c r="K63" s="19"/>
    </row>
    <row r="64" spans="1:11" x14ac:dyDescent="0.25">
      <c r="C64" s="9"/>
      <c r="D64" s="7"/>
      <c r="E64" s="7"/>
      <c r="F64" s="17"/>
      <c r="G64" s="18"/>
      <c r="H64" s="17"/>
      <c r="I64" s="16"/>
    </row>
    <row r="65" spans="3:9" x14ac:dyDescent="0.25">
      <c r="C65" s="9"/>
      <c r="D65" s="7"/>
      <c r="E65" s="7"/>
      <c r="G65" s="18"/>
      <c r="H65" s="17"/>
      <c r="I65" s="16"/>
    </row>
    <row r="66" spans="3:9" x14ac:dyDescent="0.25">
      <c r="C66" s="7"/>
      <c r="D66" s="9" t="s">
        <v>5</v>
      </c>
      <c r="E66" s="8"/>
      <c r="F66" s="9" t="s">
        <v>4</v>
      </c>
      <c r="G66" s="7"/>
      <c r="H66" s="15"/>
      <c r="I66" s="4"/>
    </row>
    <row r="67" spans="3:9" x14ac:dyDescent="0.25">
      <c r="C67" s="14"/>
      <c r="D67" s="13" t="s">
        <v>3</v>
      </c>
      <c r="E67" s="12"/>
      <c r="F67" s="11" t="s">
        <v>2</v>
      </c>
      <c r="G67" s="10"/>
      <c r="H67" s="10"/>
    </row>
    <row r="68" spans="3:9" x14ac:dyDescent="0.25">
      <c r="C68" s="7"/>
      <c r="D68" s="8" t="s">
        <v>1</v>
      </c>
      <c r="E68" s="9"/>
      <c r="F68" s="8" t="s">
        <v>0</v>
      </c>
      <c r="G68" s="7"/>
      <c r="H68" s="7"/>
    </row>
    <row r="69" spans="3:9" x14ac:dyDescent="0.25">
      <c r="C69" s="7"/>
      <c r="D69" s="7"/>
      <c r="E69" s="7"/>
      <c r="F69" s="6"/>
      <c r="G69" s="6"/>
      <c r="H69" s="6"/>
    </row>
    <row r="71" spans="3:9" x14ac:dyDescent="0.25">
      <c r="F71" s="5"/>
      <c r="H71" s="5"/>
    </row>
    <row r="73" spans="3:9" x14ac:dyDescent="0.25">
      <c r="F73" s="5"/>
      <c r="H73" s="4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4892-72B0-4151-9305-6F4599440FBD}">
  <sheetPr>
    <tabColor rgb="FF92D050"/>
  </sheetPr>
  <dimension ref="A1:M42"/>
  <sheetViews>
    <sheetView showGridLines="0" tabSelected="1" topLeftCell="B1" workbookViewId="0">
      <selection activeCell="C4" sqref="C4:G4"/>
    </sheetView>
  </sheetViews>
  <sheetFormatPr baseColWidth="10" defaultColWidth="11.42578125" defaultRowHeight="15" x14ac:dyDescent="0.25"/>
  <cols>
    <col min="1" max="1" width="5.42578125" style="3" hidden="1" customWidth="1"/>
    <col min="2" max="2" width="4.28515625" style="2" customWidth="1"/>
    <col min="3" max="3" width="5.140625" style="2" customWidth="1"/>
    <col min="4" max="4" width="50" style="2" customWidth="1"/>
    <col min="5" max="5" width="1.7109375" style="2" customWidth="1"/>
    <col min="6" max="6" width="16.42578125" style="2" customWidth="1"/>
    <col min="7" max="7" width="3.85546875" style="2" hidden="1" customWidth="1"/>
    <col min="8" max="8" width="12.28515625" style="2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 x14ac:dyDescent="0.25">
      <c r="A1" s="51"/>
      <c r="B1" s="7"/>
      <c r="C1" s="7"/>
      <c r="D1" s="7"/>
      <c r="E1" s="7"/>
      <c r="F1" s="7"/>
      <c r="G1" s="7"/>
    </row>
    <row r="2" spans="1:10" ht="18.75" x14ac:dyDescent="0.25">
      <c r="A2" s="51"/>
      <c r="B2" s="7"/>
      <c r="C2" s="50" t="str">
        <f>+'ESF SNS'!C2:H2</f>
        <v>HOSPITAL REGIONAL DR. LUIS MORILLO KING</v>
      </c>
      <c r="D2" s="50"/>
      <c r="E2" s="50"/>
      <c r="F2" s="50"/>
      <c r="G2" s="50"/>
    </row>
    <row r="3" spans="1:10" ht="15.75" x14ac:dyDescent="0.25">
      <c r="A3" s="51"/>
      <c r="B3" s="7"/>
      <c r="C3" s="49" t="s">
        <v>131</v>
      </c>
      <c r="D3" s="49"/>
      <c r="E3" s="49"/>
      <c r="F3" s="49"/>
      <c r="G3" s="49"/>
    </row>
    <row r="4" spans="1:10" ht="15.75" x14ac:dyDescent="0.25">
      <c r="A4" s="51"/>
      <c r="B4" s="7"/>
      <c r="C4" s="49" t="s">
        <v>130</v>
      </c>
      <c r="D4" s="49"/>
      <c r="E4" s="49"/>
      <c r="F4" s="49"/>
      <c r="G4" s="49"/>
    </row>
    <row r="5" spans="1:10" ht="15.75" x14ac:dyDescent="0.25">
      <c r="A5" s="51"/>
      <c r="B5" s="7"/>
      <c r="C5" s="49" t="s">
        <v>91</v>
      </c>
      <c r="D5" s="49"/>
      <c r="E5" s="49"/>
      <c r="F5" s="49"/>
      <c r="G5" s="49"/>
    </row>
    <row r="6" spans="1:10" x14ac:dyDescent="0.25">
      <c r="A6" s="51"/>
      <c r="B6" s="7"/>
      <c r="C6" s="7"/>
      <c r="D6" s="48"/>
      <c r="E6" s="48"/>
      <c r="F6" s="7"/>
      <c r="G6" s="7"/>
    </row>
    <row r="7" spans="1:10" x14ac:dyDescent="0.25">
      <c r="A7" s="51"/>
      <c r="B7" s="7"/>
      <c r="C7" s="7"/>
      <c r="D7" s="7"/>
      <c r="E7" s="7"/>
      <c r="F7" s="62">
        <v>2026</v>
      </c>
      <c r="G7" s="62">
        <f>+[2]ESF!H7</f>
        <v>2016</v>
      </c>
    </row>
    <row r="8" spans="1:10" x14ac:dyDescent="0.25">
      <c r="A8" s="51"/>
      <c r="B8" s="7"/>
      <c r="C8" s="9" t="s">
        <v>129</v>
      </c>
      <c r="D8" s="44"/>
      <c r="E8" s="44"/>
      <c r="F8" s="45"/>
      <c r="G8" s="18"/>
      <c r="J8" s="4"/>
    </row>
    <row r="9" spans="1:10" x14ac:dyDescent="0.25">
      <c r="A9" s="51" t="s">
        <v>128</v>
      </c>
      <c r="B9" s="7"/>
      <c r="C9" s="7"/>
      <c r="D9" s="7" t="s">
        <v>127</v>
      </c>
      <c r="E9" s="7"/>
      <c r="F9" s="15"/>
      <c r="G9" s="15"/>
      <c r="J9" s="4"/>
    </row>
    <row r="10" spans="1:10" x14ac:dyDescent="0.25">
      <c r="A10" s="51" t="s">
        <v>126</v>
      </c>
      <c r="B10" s="7"/>
      <c r="C10" s="7"/>
      <c r="D10" s="7" t="s">
        <v>125</v>
      </c>
      <c r="E10" s="7"/>
      <c r="F10" s="58">
        <f>'[1]17-Ingresos'!B10</f>
        <v>5752238.71</v>
      </c>
      <c r="G10" s="15"/>
      <c r="J10" s="4"/>
    </row>
    <row r="11" spans="1:10" x14ac:dyDescent="0.25">
      <c r="A11" s="51" t="s">
        <v>124</v>
      </c>
      <c r="B11" s="7"/>
      <c r="C11" s="7"/>
      <c r="D11" s="7" t="s">
        <v>123</v>
      </c>
      <c r="E11" s="7"/>
      <c r="F11" s="58">
        <f>'[1]17-Ingresos'!B23</f>
        <v>4000000</v>
      </c>
      <c r="G11" s="15"/>
      <c r="J11" s="4"/>
    </row>
    <row r="12" spans="1:10" x14ac:dyDescent="0.25">
      <c r="A12" s="51" t="s">
        <v>122</v>
      </c>
      <c r="B12" s="7"/>
      <c r="C12" s="7"/>
      <c r="D12" s="7" t="s">
        <v>121</v>
      </c>
      <c r="E12" s="7"/>
      <c r="F12" s="29"/>
      <c r="G12" s="15"/>
      <c r="H12" s="4"/>
      <c r="J12" s="4"/>
    </row>
    <row r="13" spans="1:10" x14ac:dyDescent="0.25">
      <c r="A13" s="51"/>
      <c r="B13" s="7"/>
      <c r="C13" s="9" t="s">
        <v>120</v>
      </c>
      <c r="D13" s="7"/>
      <c r="E13" s="7"/>
      <c r="F13" s="24">
        <f>SUM(F9:F12)</f>
        <v>9752238.7100000009</v>
      </c>
      <c r="G13" s="22">
        <f>SUM(G9:G12)</f>
        <v>0</v>
      </c>
      <c r="J13" s="4"/>
    </row>
    <row r="14" spans="1:10" x14ac:dyDescent="0.25">
      <c r="A14" s="51"/>
      <c r="B14" s="7"/>
      <c r="C14" s="7"/>
      <c r="D14" s="7" t="s">
        <v>55</v>
      </c>
      <c r="E14" s="7"/>
      <c r="F14" s="15"/>
      <c r="G14" s="15"/>
    </row>
    <row r="15" spans="1:10" x14ac:dyDescent="0.25">
      <c r="A15" s="51"/>
      <c r="B15" s="7"/>
      <c r="C15" s="9" t="s">
        <v>119</v>
      </c>
      <c r="D15" s="7"/>
      <c r="E15" s="7"/>
      <c r="F15" s="14"/>
      <c r="G15" s="14"/>
      <c r="J15" s="4"/>
    </row>
    <row r="16" spans="1:10" x14ac:dyDescent="0.25">
      <c r="A16" s="51" t="s">
        <v>118</v>
      </c>
      <c r="B16" s="7"/>
      <c r="C16" s="7"/>
      <c r="D16" s="7" t="s">
        <v>117</v>
      </c>
      <c r="E16" s="7"/>
      <c r="F16" s="58">
        <f>'[1]18-22-Total Gasto'!B7+'[1]18-22-Total Gasto'!B8+'[1]18-22-Total Gasto'!B9+'[1]18-22-Total Gasto'!B10+'[1]18-22-Total Gasto'!B11+'[1]18-22-Total Gasto'!B12+'[1]18-22-Total Gasto'!B13+'[1]18-22-Total Gasto'!B14+'[1]18-22-Total Gasto'!B15+'[1]18-22-Total Gasto'!B16+'[1]18-22-Total Gasto'!B17</f>
        <v>164000</v>
      </c>
      <c r="G16" s="15"/>
      <c r="H16" s="41"/>
      <c r="I16" s="61"/>
      <c r="J16" s="4"/>
    </row>
    <row r="17" spans="1:13" x14ac:dyDescent="0.25">
      <c r="A17" s="51" t="s">
        <v>116</v>
      </c>
      <c r="B17" s="7"/>
      <c r="C17" s="7"/>
      <c r="D17" s="7" t="s">
        <v>115</v>
      </c>
      <c r="E17" s="7"/>
      <c r="F17" s="60"/>
      <c r="G17" s="15"/>
      <c r="J17" s="4"/>
    </row>
    <row r="18" spans="1:13" x14ac:dyDescent="0.25">
      <c r="A18" s="51" t="s">
        <v>114</v>
      </c>
      <c r="B18" s="7"/>
      <c r="C18" s="7"/>
      <c r="D18" s="7" t="s">
        <v>113</v>
      </c>
      <c r="E18" s="7"/>
      <c r="F18" s="59">
        <f>'[1]18-22-Total Gasto'!B18+'[1]18-22-Total Gasto'!B19+'[1]18-22-Total Gasto'!B20+'[1]18-22-Total Gasto'!B21+'[1]18-22-Total Gasto'!B22+'[1]18-22-Total Gasto'!B23+'[1]18-22-Total Gasto'!B24+'[1]18-22-Total Gasto'!B25+'[1]18-22-Total Gasto'!B26+'[1]18-22-Total Gasto'!B27+'[1]18-22-Total Gasto'!B28+'[1]18-22-Total Gasto'!B29+'[1]18-22-Total Gasto'!B30+'[1]18-22-Total Gasto'!B31+'[1]18-22-Total Gasto'!B32+'[1]18-22-Total Gasto'!B33+'[1]18-22-Total Gasto'!B34+'[1]18-22-Total Gasto'!B35+'[1]18-22-Total Gasto'!B36+'[1]18-22-Total Gasto'!B37+'[1]18-22-Total Gasto'!B38+'[1]18-22-Total Gasto'!B39+'[1]18-22-Total Gasto'!B40+'[1]18-22-Total Gasto'!B41+'[1]18-22-Total Gasto'!B42+'[1]18-22-Total Gasto'!B43+'[1]18-22-Total Gasto'!B44</f>
        <v>8855897.709999999</v>
      </c>
      <c r="G18" s="15"/>
      <c r="J18" s="4"/>
      <c r="K18" s="57"/>
      <c r="M18" s="56"/>
    </row>
    <row r="19" spans="1:13" x14ac:dyDescent="0.25">
      <c r="A19" s="51" t="s">
        <v>112</v>
      </c>
      <c r="B19" s="7"/>
      <c r="C19" s="7"/>
      <c r="D19" s="7" t="s">
        <v>111</v>
      </c>
      <c r="E19" s="7"/>
      <c r="F19" s="59">
        <v>0</v>
      </c>
      <c r="G19" s="15"/>
      <c r="J19" s="4"/>
    </row>
    <row r="20" spans="1:13" x14ac:dyDescent="0.25">
      <c r="A20" s="51" t="s">
        <v>110</v>
      </c>
      <c r="B20" s="7"/>
      <c r="C20" s="7"/>
      <c r="D20" s="7" t="s">
        <v>109</v>
      </c>
      <c r="E20" s="7"/>
      <c r="F20" s="58">
        <f>'[1]18-22-Total Gasto'!B45</f>
        <v>283957.5</v>
      </c>
      <c r="G20" s="15"/>
      <c r="J20" s="4"/>
    </row>
    <row r="21" spans="1:13" x14ac:dyDescent="0.25">
      <c r="A21" s="51" t="s">
        <v>108</v>
      </c>
      <c r="B21" s="7"/>
      <c r="C21" s="7"/>
      <c r="D21" s="7" t="s">
        <v>107</v>
      </c>
      <c r="E21" s="7"/>
      <c r="F21" s="58"/>
      <c r="G21" s="29"/>
      <c r="I21" s="4"/>
      <c r="J21" s="4"/>
      <c r="K21" s="57"/>
      <c r="M21" s="56"/>
    </row>
    <row r="22" spans="1:13" x14ac:dyDescent="0.25">
      <c r="A22" s="51" t="s">
        <v>106</v>
      </c>
      <c r="B22" s="7"/>
      <c r="C22" s="7"/>
      <c r="D22" s="7" t="s">
        <v>105</v>
      </c>
      <c r="E22" s="7"/>
      <c r="F22" s="55">
        <f>'[1]18-22-Total Gasto'!B56</f>
        <v>14313.3</v>
      </c>
      <c r="G22" s="15" t="e">
        <f>SUMIF([2]BC!B:B,[2]ERF!A22,[2]BC!G:G)</f>
        <v>#VALUE!</v>
      </c>
      <c r="J22" s="4"/>
    </row>
    <row r="23" spans="1:13" x14ac:dyDescent="0.25">
      <c r="A23" s="51"/>
      <c r="B23" s="7"/>
      <c r="C23" s="9" t="s">
        <v>104</v>
      </c>
      <c r="D23" s="7"/>
      <c r="E23" s="7"/>
      <c r="F23" s="24">
        <f>SUM(F16:F22)</f>
        <v>9318168.5099999998</v>
      </c>
      <c r="G23" s="22" t="e">
        <f>SUM(G16:G22)</f>
        <v>#VALUE!</v>
      </c>
      <c r="I23" s="54"/>
      <c r="J23" s="4"/>
    </row>
    <row r="24" spans="1:13" x14ac:dyDescent="0.25">
      <c r="A24" s="51"/>
      <c r="B24" s="7"/>
      <c r="C24" s="10"/>
      <c r="D24" s="7"/>
      <c r="E24" s="7"/>
      <c r="F24" s="15"/>
      <c r="G24" s="15"/>
      <c r="I24" s="5"/>
      <c r="J24" s="4"/>
    </row>
    <row r="25" spans="1:13" x14ac:dyDescent="0.25">
      <c r="A25" s="51" t="s">
        <v>103</v>
      </c>
      <c r="B25" s="7"/>
      <c r="C25" s="7"/>
      <c r="D25" s="7" t="s">
        <v>102</v>
      </c>
      <c r="E25" s="7"/>
      <c r="F25" s="15">
        <v>0</v>
      </c>
      <c r="G25" s="15">
        <v>0</v>
      </c>
      <c r="J25" s="4"/>
    </row>
    <row r="26" spans="1:13" x14ac:dyDescent="0.25">
      <c r="A26" s="51"/>
      <c r="B26" s="7"/>
      <c r="C26" s="7"/>
      <c r="D26" s="7"/>
      <c r="E26" s="7"/>
      <c r="F26" s="15"/>
      <c r="G26" s="15"/>
      <c r="J26" s="4"/>
    </row>
    <row r="27" spans="1:13" x14ac:dyDescent="0.25">
      <c r="A27" s="51" t="s">
        <v>101</v>
      </c>
      <c r="B27" s="7"/>
      <c r="C27" s="7"/>
      <c r="D27" s="7" t="s">
        <v>100</v>
      </c>
      <c r="E27" s="7"/>
      <c r="F27" s="15">
        <v>0</v>
      </c>
      <c r="G27" s="15">
        <v>0</v>
      </c>
      <c r="J27" s="4"/>
    </row>
    <row r="28" spans="1:13" x14ac:dyDescent="0.25">
      <c r="A28" s="51"/>
      <c r="B28" s="7"/>
      <c r="C28" s="7"/>
      <c r="D28" s="7"/>
      <c r="E28" s="7"/>
      <c r="F28" s="15"/>
      <c r="G28" s="15"/>
    </row>
    <row r="29" spans="1:13" ht="15.75" thickBot="1" x14ac:dyDescent="0.3">
      <c r="A29" s="51"/>
      <c r="B29" s="7"/>
      <c r="C29" s="9" t="s">
        <v>12</v>
      </c>
      <c r="D29" s="7"/>
      <c r="E29" s="7"/>
      <c r="F29" s="21">
        <f>+F13-F23+F25+F27</f>
        <v>434070.20000000112</v>
      </c>
      <c r="G29" s="20" t="e">
        <f>+G13-G23+G25+G27</f>
        <v>#VALUE!</v>
      </c>
      <c r="J29" s="4"/>
    </row>
    <row r="30" spans="1:13" ht="15.75" thickTop="1" x14ac:dyDescent="0.25">
      <c r="A30" s="51"/>
      <c r="B30" s="7"/>
      <c r="C30" s="9"/>
      <c r="D30" s="7"/>
      <c r="E30" s="7"/>
      <c r="F30" s="15"/>
      <c r="G30" s="15"/>
    </row>
    <row r="31" spans="1:13" x14ac:dyDescent="0.25">
      <c r="A31" s="51"/>
      <c r="B31" s="7"/>
      <c r="C31" s="10" t="s">
        <v>99</v>
      </c>
      <c r="D31" s="7"/>
      <c r="E31" s="7"/>
      <c r="F31" s="15"/>
      <c r="G31" s="15"/>
      <c r="J31" s="4"/>
    </row>
    <row r="32" spans="1:13" x14ac:dyDescent="0.25">
      <c r="A32" s="51" t="s">
        <v>98</v>
      </c>
      <c r="B32" s="7"/>
      <c r="C32" s="9"/>
      <c r="D32" s="7" t="s">
        <v>97</v>
      </c>
      <c r="E32" s="7"/>
      <c r="F32" s="15">
        <v>0</v>
      </c>
      <c r="G32" s="15">
        <v>0</v>
      </c>
      <c r="J32" s="4"/>
    </row>
    <row r="33" spans="1:10" x14ac:dyDescent="0.25">
      <c r="A33" s="51" t="s">
        <v>96</v>
      </c>
      <c r="B33" s="7"/>
      <c r="C33" s="7"/>
      <c r="D33" s="7" t="s">
        <v>95</v>
      </c>
      <c r="E33" s="7"/>
      <c r="F33" s="29">
        <v>0</v>
      </c>
      <c r="G33" s="29">
        <v>0</v>
      </c>
      <c r="J33" s="4"/>
    </row>
    <row r="34" spans="1:10" ht="15.75" thickBot="1" x14ac:dyDescent="0.3">
      <c r="A34" s="51"/>
      <c r="B34" s="7"/>
      <c r="C34" s="9"/>
      <c r="D34" s="7"/>
      <c r="E34" s="7"/>
      <c r="F34" s="20">
        <f>SUM(F32:F33)</f>
        <v>0</v>
      </c>
      <c r="G34" s="20">
        <f>SUM(G32:G33)</f>
        <v>0</v>
      </c>
      <c r="J34" s="4"/>
    </row>
    <row r="35" spans="1:10" ht="15.75" thickTop="1" x14ac:dyDescent="0.25">
      <c r="A35" s="51"/>
      <c r="B35" s="7"/>
      <c r="C35" s="9"/>
      <c r="D35" s="7"/>
      <c r="E35" s="7"/>
      <c r="F35" s="15"/>
      <c r="G35" s="15"/>
    </row>
    <row r="36" spans="1:10" x14ac:dyDescent="0.25">
      <c r="A36" s="51"/>
      <c r="B36" s="7"/>
      <c r="C36" s="9"/>
      <c r="D36" s="7"/>
      <c r="E36" s="7"/>
      <c r="F36" s="15"/>
      <c r="G36" s="15"/>
    </row>
    <row r="37" spans="1:10" x14ac:dyDescent="0.25">
      <c r="A37" s="51"/>
      <c r="B37" s="7"/>
      <c r="C37" s="9"/>
      <c r="D37" s="7"/>
      <c r="E37" s="7"/>
      <c r="F37" s="15"/>
      <c r="G37" s="15"/>
    </row>
    <row r="38" spans="1:10" x14ac:dyDescent="0.25">
      <c r="A38" s="51"/>
      <c r="B38" s="7"/>
      <c r="C38" s="7"/>
      <c r="D38" s="7"/>
      <c r="E38" s="7"/>
      <c r="F38" s="15"/>
      <c r="G38" s="15"/>
    </row>
    <row r="39" spans="1:10" x14ac:dyDescent="0.25">
      <c r="A39" s="51"/>
      <c r="B39" s="7"/>
      <c r="C39" s="53"/>
      <c r="D39" s="53"/>
      <c r="E39" s="53"/>
      <c r="F39" s="53"/>
      <c r="G39" s="53"/>
    </row>
    <row r="40" spans="1:10" x14ac:dyDescent="0.25">
      <c r="A40" s="51"/>
      <c r="B40" s="7"/>
      <c r="C40" s="7"/>
      <c r="D40" s="9" t="s">
        <v>5</v>
      </c>
      <c r="E40" s="9"/>
      <c r="F40" s="8" t="s">
        <v>4</v>
      </c>
      <c r="G40" s="7"/>
    </row>
    <row r="41" spans="1:10" x14ac:dyDescent="0.25">
      <c r="A41" s="51"/>
      <c r="B41" s="7"/>
      <c r="C41" s="7"/>
      <c r="D41" s="13" t="s">
        <v>3</v>
      </c>
      <c r="E41" s="52"/>
      <c r="F41" s="11" t="s">
        <v>2</v>
      </c>
      <c r="G41" s="52"/>
      <c r="H41" s="40"/>
    </row>
    <row r="42" spans="1:10" x14ac:dyDescent="0.25">
      <c r="A42" s="51"/>
      <c r="B42" s="7"/>
      <c r="C42" s="7"/>
      <c r="D42" s="8" t="s">
        <v>1</v>
      </c>
      <c r="E42" s="7"/>
      <c r="F42" s="17" t="s">
        <v>0</v>
      </c>
      <c r="G42" s="15"/>
    </row>
  </sheetData>
  <mergeCells count="5">
    <mergeCell ref="C2:G2"/>
    <mergeCell ref="C3:G3"/>
    <mergeCell ref="C4:G4"/>
    <mergeCell ref="C5:G5"/>
    <mergeCell ref="C39:G39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2026-05-07T16:04:19Z</dcterms:created>
  <dcterms:modified xsi:type="dcterms:W3CDTF">2026-05-07T16:05:16Z</dcterms:modified>
</cp:coreProperties>
</file>